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рил. 4" sheetId="1" r:id="rId1"/>
    <sheet name="Прил. 6" sheetId="2" r:id="rId2"/>
    <sheet name="Прил. 3" sheetId="3" r:id="rId3"/>
  </sheets>
  <externalReferences>
    <externalReference r:id="rId6"/>
  </externalReferences>
  <definedNames>
    <definedName name="__bookmark_1">'Прил. 6'!#REF!</definedName>
    <definedName name="__bookmark_3">'Прил. 6'!$A$5:$F$60</definedName>
    <definedName name="__bookmark_4">'Прил. 6'!#REF!</definedName>
    <definedName name="__bookmark_5">'Прил. 6'!#REF!</definedName>
    <definedName name="_xlnm.Print_Titles" localSheetId="1">'Прил. 6'!$5:$5</definedName>
  </definedNames>
  <calcPr fullCalcOnLoad="1"/>
</workbook>
</file>

<file path=xl/sharedStrings.xml><?xml version="1.0" encoding="utf-8"?>
<sst xmlns="http://schemas.openxmlformats.org/spreadsheetml/2006/main" count="803" uniqueCount="233">
  <si>
    <t>Сведения об исполнении мероприятий в рамках целевых программ</t>
  </si>
  <si>
    <t>Причины отклонений</t>
  </si>
  <si>
    <t>Процент исполнения</t>
  </si>
  <si>
    <t>Начальник финансового отдела администрации                  Васюринского сельского поселения</t>
  </si>
  <si>
    <t>ИТОГО</t>
  </si>
  <si>
    <t>№ п/п</t>
  </si>
  <si>
    <t>Наименование</t>
  </si>
  <si>
    <t>Вед</t>
  </si>
  <si>
    <t>РЗ</t>
  </si>
  <si>
    <t>ПР</t>
  </si>
  <si>
    <t>ЦСР</t>
  </si>
  <si>
    <t>ВР</t>
  </si>
  <si>
    <t>Процент исполнения (%)</t>
  </si>
  <si>
    <t>ВСЕГО РАСХОДОВ</t>
  </si>
  <si>
    <t>Администрация Васюринского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</si>
  <si>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</si>
  <si>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  муниципального образования</t>
  </si>
  <si>
    <t>Глава администрации муниципального образования Васюринское сельское поселение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</si>
  <si>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</si>
  <si>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</si>
  <si>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</si>
  <si>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Васюринское сельское поселение</t>
  </si>
  <si>
    <t>Обеспечение функционирования администрации муниципального образования Васюринское сельское поселение</t>
  </si>
  <si>
    <t>Закупка товаров, работ и услуг для государственных (муниципальных) нужд</t>
  </si>
  <si>
    <t>Иные бюджетные ассигнования</t>
  </si>
  <si>
    <t>Административные комиссии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</si>
  <si>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</si>
  <si>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</si>
  <si>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Осуществление деятельности контрольно-счетной палаты</t>
  </si>
  <si>
    <t>Осуществление отдельных полномочий поселения по осуществлению внешнего муниципального контроля за исполнением местных бюджетов</t>
  </si>
  <si>
    <t>Межбюджетные трансферты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</si>
  <si>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</si>
  <si>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</si>
  <si>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</si>
  <si>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</si>
  <si>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>Реализация мероприятий программы</t>
  </si>
  <si>
    <t>Обеспечение деятельности подведомственных (казенных) учреждений администрации муниципального образования Васюринское сельское поселение</t>
  </si>
  <si>
    <t>Обеспечение хозяйственного обслуживания муниципальных органов</t>
  </si>
  <si>
    <t>Расходы на обеспечение деятельности (оказание услуг) муниципальных учреждений по хозяйственному обслуживанию</t>
  </si>
  <si>
    <t>Расходы на обеспечение деятельности централизованной бухгалтерии</t>
  </si>
  <si>
    <t>Расходы на обеспечение деятельности (оказание услуг) муниципального учреждения централизованная бухгалтерия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</si>
  <si>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</si>
  <si>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</si>
  <si>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</si>
  <si>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</si>
  <si>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</si>
  <si>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</si>
  <si>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(дорожный фонд)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</si>
  <si>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</si>
  <si>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</si>
  <si>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</si>
  <si>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</si>
  <si>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</si>
  <si>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</si>
  <si>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</si>
  <si>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</si>
  <si>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</si>
  <si>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Дополнительное материальное обеспечение лиц, замещающих выборные муниципальные должности и муниципальные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</si>
  <si>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</si>
  <si>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</si>
  <si>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</si>
  <si>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</si>
  <si>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</si>
  <si>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</si>
  <si>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01</t>
  </si>
  <si>
    <t>02</t>
  </si>
  <si>
    <t>03</t>
  </si>
  <si>
    <t>04</t>
  </si>
  <si>
    <t>05</t>
  </si>
  <si>
    <t>08</t>
  </si>
  <si>
    <t>00</t>
  </si>
  <si>
    <t>09</t>
  </si>
  <si>
    <t>06</t>
  </si>
  <si>
    <t>Исполнено</t>
  </si>
  <si>
    <t>(тыс. рублей)</t>
  </si>
  <si>
    <t>ПРИЛОЖЕНИЕ 6</t>
  </si>
  <si>
    <t>Реализация мероприятий подпрограммы</t>
  </si>
  <si>
    <t>Отдельные мероприятия муниципальной программы</t>
  </si>
  <si>
    <t>Финансовое обеспечение деятельности муниципального бюджетного учреждения по предоставлению муниципальных работ и услуг</t>
  </si>
  <si>
    <t>А.В. Плешань</t>
  </si>
  <si>
    <t>ПРИЛОЖЕНИЕ 3</t>
  </si>
  <si>
    <t>Непрограммные расходы</t>
  </si>
  <si>
    <t>Финансирование расходов по территориальным органам общественного самоуправления</t>
  </si>
  <si>
    <t>ВСЕГО</t>
  </si>
  <si>
    <t xml:space="preserve"> ИТОГО  </t>
  </si>
  <si>
    <t>ПРИЛОЖЕНИЕ 4</t>
  </si>
  <si>
    <t>Рз</t>
  </si>
  <si>
    <t>Пз</t>
  </si>
  <si>
    <t>Функционирование высшего должностного лица субъекта Российской Федерации и 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</si>
  <si>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</si>
  <si>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</si>
  <si>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13</t>
  </si>
  <si>
    <t>Дорожное хозяйство (дорожные фонды)</t>
  </si>
  <si>
    <t>12</t>
  </si>
  <si>
    <t>Культура, кинематография и средства массовой информации</t>
  </si>
  <si>
    <t>10</t>
  </si>
  <si>
    <t>Иные межбюджетные трансферты</t>
  </si>
  <si>
    <t>Начальник финансового отдела администрации Васюринского сельского поселения</t>
  </si>
  <si>
    <t xml:space="preserve">                             </t>
  </si>
  <si>
    <t xml:space="preserve">                                          </t>
  </si>
  <si>
    <t>Обеспечение деятельности высшего органа исполнительной власти муниципального образования администрации муниципального образования Васюринское сельское поселение</t>
  </si>
  <si>
    <t xml:space="preserve"> 50 0 00 00000 </t>
  </si>
  <si>
    <t xml:space="preserve"> 50 1 00 00000 </t>
  </si>
  <si>
    <t xml:space="preserve"> 50 1 00 00190 </t>
  </si>
  <si>
    <t xml:space="preserve"> 51 0 00 00000 </t>
  </si>
  <si>
    <t xml:space="preserve"> 51 1 00 00000 </t>
  </si>
  <si>
    <t xml:space="preserve"> 51 1 00 00190 </t>
  </si>
  <si>
    <t xml:space="preserve"> 51 2 00 00000 </t>
  </si>
  <si>
    <t xml:space="preserve"> 51 2 00 60190 </t>
  </si>
  <si>
    <t xml:space="preserve"> 75 0 00 00000 </t>
  </si>
  <si>
    <t xml:space="preserve"> 75 9 00 00000 </t>
  </si>
  <si>
    <t xml:space="preserve"> 75 9 00 00190 </t>
  </si>
  <si>
    <t xml:space="preserve"> 51 3 00 00000 </t>
  </si>
  <si>
    <t xml:space="preserve"> 51 3 00 20590 </t>
  </si>
  <si>
    <t>Непрограммные расходы органов местного самоуправления</t>
  </si>
  <si>
    <t xml:space="preserve"> 99 0 00 00000 </t>
  </si>
  <si>
    <t xml:space="preserve"> 99 9 00 00000 </t>
  </si>
  <si>
    <t>Мероприятия по проведению работ по уточнению записей в похозяйственных книгах Васюринского сельского поселения</t>
  </si>
  <si>
    <t xml:space="preserve"> 99 9 01 00000 </t>
  </si>
  <si>
    <t xml:space="preserve"> 99 9 02 00000 </t>
  </si>
  <si>
    <t xml:space="preserve"> 51 8 00 00000 </t>
  </si>
  <si>
    <t xml:space="preserve"> 51 8 00 00590 </t>
  </si>
  <si>
    <t xml:space="preserve"> 51 9 00 00000 </t>
  </si>
  <si>
    <t xml:space="preserve"> 51 9 00 00590 </t>
  </si>
  <si>
    <t xml:space="preserve"> 55 2 00 00000 </t>
  </si>
  <si>
    <t xml:space="preserve"> 55 2 00 51180 </t>
  </si>
  <si>
    <t>Обеспечение безопасности населения на территории Васюринского сельского поселения Динского района</t>
  </si>
  <si>
    <t>Муниципальная программа "Развитие дорожного хозяйства"</t>
  </si>
  <si>
    <t xml:space="preserve"> 01 0 00 00000 </t>
  </si>
  <si>
    <t>Подпрограмма "Сети автомобильных дорог"</t>
  </si>
  <si>
    <t xml:space="preserve"> 01 1 00 00000 </t>
  </si>
  <si>
    <t xml:space="preserve"> 01 1 01 00000 </t>
  </si>
  <si>
    <t>Строительство, реконструкция, капитальный ремонт и ремонт автомобильных дорог общего пользования местного значения на территории Васюринского сельского поселения</t>
  </si>
  <si>
    <t>Подпрограмма "Повышение безопасности дорожного движения"</t>
  </si>
  <si>
    <t xml:space="preserve"> 01 2 00 00000 </t>
  </si>
  <si>
    <t xml:space="preserve"> 01 2 01 00000 </t>
  </si>
  <si>
    <t xml:space="preserve"> 01  2 01 00000 </t>
  </si>
  <si>
    <t>Муниципальная программа "Мероприятия в сфере имущественных и земельных отношений в Васюринском сельском поселении"</t>
  </si>
  <si>
    <t xml:space="preserve"> 02 0 00 00000 </t>
  </si>
  <si>
    <t xml:space="preserve"> 02 0 01 00000 </t>
  </si>
  <si>
    <t>Поддержка малого и среднего предпринимательства в Васюринском сельском поселении Динского района</t>
  </si>
  <si>
    <t xml:space="preserve"> 99 9 04 00000 </t>
  </si>
  <si>
    <t>Муниципальная программа "Комплексное развитие муниципального образования в сфере жилищно-коммунального хозяйства"</t>
  </si>
  <si>
    <t xml:space="preserve"> 03 0 00 00000 </t>
  </si>
  <si>
    <t xml:space="preserve"> 03 0 01 00000 </t>
  </si>
  <si>
    <t>Муниципальная программа "Благоустройство территории Васюринского сельского поселения"</t>
  </si>
  <si>
    <t xml:space="preserve"> 04 0 00 00000 </t>
  </si>
  <si>
    <t>Подпрограмма "Уличное освещение"</t>
  </si>
  <si>
    <t xml:space="preserve"> 04 1 00 00000 </t>
  </si>
  <si>
    <t xml:space="preserve"> 04 1 01 00000 </t>
  </si>
  <si>
    <t xml:space="preserve"> 04 2 00 00000 </t>
  </si>
  <si>
    <t xml:space="preserve"> 04 2 01 00000 </t>
  </si>
  <si>
    <t>Подпрограмма "Благоустройство"</t>
  </si>
  <si>
    <t>Муниципальная программа "Развитие культуры"</t>
  </si>
  <si>
    <t xml:space="preserve"> 06 0 00 00000 </t>
  </si>
  <si>
    <t>Подпрограмма "Совершенствование деятельности муниципального бюджетного учреждения "Культурно-досуговый центр" ст. Васюринской"</t>
  </si>
  <si>
    <t xml:space="preserve"> 06 1 01 00000 </t>
  </si>
  <si>
    <t>Подпрограмма "Совершенствование деятельности муниципального бюджетного учреждения культуры "Библиотечное объединение Васюринского сельского поселения"</t>
  </si>
  <si>
    <t xml:space="preserve"> 06 2 00 00000 </t>
  </si>
  <si>
    <t xml:space="preserve"> 06 2 01 00000 </t>
  </si>
  <si>
    <t>Подпрограмма "Совершенствование деятельности муниципального бюджетного учреждения культуры Васюринского сельского поселения "Музей боевой и трудовой славы им. П.Т. Василенко"</t>
  </si>
  <si>
    <t xml:space="preserve"> 06 3 00 00000 </t>
  </si>
  <si>
    <t xml:space="preserve"> 06 3 01 00000 </t>
  </si>
  <si>
    <t xml:space="preserve"> 99 9 06 00000 </t>
  </si>
  <si>
    <t>Осуществление выплат лицам, удостоенным звания "Почетный Гражданин"</t>
  </si>
  <si>
    <t xml:space="preserve"> 99 9 07 00000 </t>
  </si>
  <si>
    <t>Муниципальная программа "Развитие массовой физической культуры, спорта и молодежной политики"</t>
  </si>
  <si>
    <t xml:space="preserve"> 07 0 00 00000 </t>
  </si>
  <si>
    <t xml:space="preserve"> 07 0 01 00000 </t>
  </si>
  <si>
    <t>Мероприятия по обеспечению доступа к нормативно-правовым актам, подлежащим обнародованию в средствах массовой информации</t>
  </si>
  <si>
    <t>1 </t>
  </si>
  <si>
    <t> 2</t>
  </si>
  <si>
    <t> 3</t>
  </si>
  <si>
    <t> 4</t>
  </si>
  <si>
    <t> 6</t>
  </si>
  <si>
    <t xml:space="preserve"> 06 1 00 0000 </t>
  </si>
  <si>
    <t>06 3 00 00000</t>
  </si>
  <si>
    <t>06 3 01 00000</t>
  </si>
  <si>
    <t> 7</t>
  </si>
  <si>
    <t> 9</t>
  </si>
  <si>
    <t>51 8 00 00590</t>
  </si>
  <si>
    <t>08 0 00 00000</t>
  </si>
  <si>
    <t>08 0 01 00000</t>
  </si>
  <si>
    <t>01 1 02 S2440</t>
  </si>
  <si>
    <t>Текущий ремонт водопроводных сетей</t>
  </si>
  <si>
    <t>03 0 02 00000</t>
  </si>
  <si>
    <t>03 0 02 62980</t>
  </si>
  <si>
    <t>Субсидирование муниципального унитарного предприятия "Родник"</t>
  </si>
  <si>
    <t>03 0 03 00000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</si>
  <si>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</si>
  <si>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Приобретение и установка детских, спортивных, игровых площадок</t>
  </si>
  <si>
    <t>04 2 02 00000</t>
  </si>
  <si>
    <t>04 2  02 60390</t>
  </si>
  <si>
    <t>Муниципальная программа "Формирование современной городской среды на территории Васюринского сельского поселения Динского района"</t>
  </si>
  <si>
    <t xml:space="preserve"> 05 0 00 00000 </t>
  </si>
  <si>
    <t>Благоустройство общественной территории, расположенной по адресу: Динской район, Васюринское сельское поселение, ст. Васюринская, ул. Железнодорожная (западный въезд)</t>
  </si>
  <si>
    <t xml:space="preserve"> 05 0 01 00000 </t>
  </si>
  <si>
    <t>Реализация программ формирования современной городской среды</t>
  </si>
  <si>
    <t>05 0 F2 00000</t>
  </si>
  <si>
    <t xml:space="preserve"> 05 0 F2 55550 </t>
  </si>
  <si>
    <t>Капитальные вложения в объекты государственной (муниципальной) собственности</t>
  </si>
  <si>
    <t>06 1 01 00000</t>
  </si>
  <si>
    <t>Ремонт кровли здания музея</t>
  </si>
  <si>
    <t>06 3 02 00000</t>
  </si>
  <si>
    <t>Иные межбюджетные трансферты на дополнительную помощь местным бюджетам для решения социально значимых вопросов</t>
  </si>
  <si>
    <t xml:space="preserve"> 06 3 02 62980 </t>
  </si>
  <si>
    <t xml:space="preserve"> 99 9 05 00000 </t>
  </si>
  <si>
    <t>Обслуживание государственного и муниципального долга</t>
  </si>
  <si>
    <t>Управление муниципальным долгом</t>
  </si>
  <si>
    <t>96 1 00 00000</t>
  </si>
  <si>
    <t>Процентные платежи по муниципальному долгу</t>
  </si>
  <si>
    <t>96 1 00 10150</t>
  </si>
  <si>
    <t>Исполнение ведомственной структуры расходов бюджета Васюринского
сельского поселения на 2020 год</t>
  </si>
  <si>
    <t>Исполнено в 2020 году</t>
  </si>
  <si>
    <t>Исполнение по расходам бюджета Васюринского сельского поселения Динского района за 2020 год по разделам и подразделам классификации расходов бюджета</t>
  </si>
  <si>
    <t>Уточненная сводная бюджетная роспись на 2020 год</t>
  </si>
  <si>
    <t>Кассовое исполнение за 2020 год</t>
  </si>
  <si>
    <t>Процент исполнения к уточненной сводной бюджетной росписи на 2020 год</t>
  </si>
  <si>
    <t>04 2 02 60170</t>
  </si>
  <si>
    <t>5 </t>
  </si>
  <si>
    <t>05 0 01 00000</t>
  </si>
  <si>
    <t>06 3 02 62980</t>
  </si>
  <si>
    <t>Муниципальная программа «Обеспечение безопасности населения на территории Васюринского сельского поселения»</t>
  </si>
  <si>
    <t xml:space="preserve"> 08 0 00 00000</t>
  </si>
  <si>
    <t xml:space="preserve"> 08 0 01 00000 </t>
  </si>
  <si>
    <t>Пособия, компенсации и иные социальные выплаты гражданам, кроме публичных нормативных обязательств</t>
  </si>
  <si>
    <t xml:space="preserve"> 75 9 09 00190 </t>
  </si>
  <si>
    <t xml:space="preserve"> 99 9 07 00000</t>
  </si>
  <si>
    <t>Экономия в результате проведения конкурсных процедур</t>
  </si>
  <si>
    <t>Сезонность выполнения работ. Перенос части мероприятий на следующий год</t>
  </si>
  <si>
    <t>Оплата работ по факту выполнения</t>
  </si>
  <si>
    <t>к решению Совета Васюринского сельского поселения Динского района                                                          от 28.05.2021 года № 115</t>
  </si>
  <si>
    <t>к решению Совета Васюринского сельского поселения Динского района            от 28.05.2021 года № 115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</si>
</sst>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&quot;&quot;###,##0.0"/>
    <numFmt numFmtId="183" formatCode="000000"/>
    <numFmt numFmtId="184" formatCode="0.0"/>
    <numFmt numFmtId="185" formatCode="0.000"/>
    <numFmt numFmtId="186" formatCode="_-* #,##0.00_р_._-;\-* #,##0.00_р_._-;_-* &quot;-&quot;??_р_._-;_-@_-"/>
    <numFmt numFmtId="187" formatCode="#,##0.0_р_.;[Red]\-#,##0.0_р_."/>
  </numFmts>
  <fonts count="59">
    <font>
      <sz val="10"/>
      <name val="Arial"/>
      <family val="0"/>
    </font>
    <font>
      <sz val="8"/>
      <color indexed="8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2">
      <alignment/>
      <protection/>
    </xf>
    <xf numFmtId="0" fontId="1" fillId="0" borderId="0" xfId="0" applyFont="1" applyAlignment="1">
      <alignment wrapText="1"/>
    </xf>
    <xf numFmtId="0" fontId="4" fillId="33" borderId="0" xfId="52" applyFont="1" applyFill="1" applyAlignment="1">
      <alignment vertical="top" wrapText="1"/>
      <protection/>
    </xf>
    <xf numFmtId="0" fontId="4" fillId="0" borderId="0" xfId="52" applyFont="1" applyAlignment="1">
      <alignment vertical="top" wrapText="1"/>
      <protection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52" applyNumberFormat="1" applyFont="1">
      <alignment/>
      <protection/>
    </xf>
    <xf numFmtId="0" fontId="1" fillId="0" borderId="0" xfId="0" applyNumberFormat="1" applyFont="1" applyAlignment="1">
      <alignment wrapText="1"/>
    </xf>
    <xf numFmtId="184" fontId="5" fillId="0" borderId="10" xfId="0" applyNumberFormat="1" applyFont="1" applyBorder="1" applyAlignment="1">
      <alignment horizontal="center" vertical="center" wrapText="1"/>
    </xf>
    <xf numFmtId="184" fontId="54" fillId="0" borderId="10" xfId="0" applyNumberFormat="1" applyFont="1" applyBorder="1" applyAlignment="1">
      <alignment horizontal="center" vertical="center" wrapText="1"/>
    </xf>
    <xf numFmtId="184" fontId="54" fillId="0" borderId="10" xfId="56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52" applyFont="1">
      <alignment/>
      <protection/>
    </xf>
    <xf numFmtId="0" fontId="4" fillId="0" borderId="0" xfId="52" applyFont="1" applyAlignment="1">
      <alignment vertical="top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179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justify" vertical="top" wrapText="1"/>
      <protection/>
    </xf>
    <xf numFmtId="49" fontId="12" fillId="0" borderId="10" xfId="52" applyNumberFormat="1" applyFont="1" applyFill="1" applyBorder="1" applyAlignment="1">
      <alignment horizontal="center" wrapText="1"/>
      <protection/>
    </xf>
    <xf numFmtId="49" fontId="12" fillId="0" borderId="10" xfId="52" applyNumberFormat="1" applyFont="1" applyFill="1" applyBorder="1" applyAlignment="1">
      <alignment horizontal="center"/>
      <protection/>
    </xf>
    <xf numFmtId="179" fontId="12" fillId="0" borderId="10" xfId="52" applyNumberFormat="1" applyFont="1" applyFill="1" applyBorder="1" applyAlignment="1">
      <alignment horizontal="right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9" fontId="5" fillId="0" borderId="10" xfId="52" applyNumberFormat="1" applyFont="1" applyFill="1" applyBorder="1" applyAlignment="1">
      <alignment horizontal="right"/>
      <protection/>
    </xf>
    <xf numFmtId="0" fontId="12" fillId="0" borderId="10" xfId="52" applyFont="1" applyFill="1" applyBorder="1" applyAlignment="1">
      <alignment horizontal="justify" wrapText="1"/>
      <protection/>
    </xf>
    <xf numFmtId="0" fontId="5" fillId="0" borderId="10" xfId="52" applyFont="1" applyFill="1" applyBorder="1" applyAlignment="1">
      <alignment horizontal="justify" vertical="top" wrapText="1"/>
      <protection/>
    </xf>
    <xf numFmtId="179" fontId="12" fillId="0" borderId="10" xfId="52" applyNumberFormat="1" applyFont="1" applyFill="1" applyBorder="1" applyAlignment="1">
      <alignment/>
      <protection/>
    </xf>
    <xf numFmtId="179" fontId="5" fillId="0" borderId="10" xfId="52" applyNumberFormat="1" applyFont="1" applyFill="1" applyBorder="1" applyAlignment="1">
      <alignment/>
      <protection/>
    </xf>
    <xf numFmtId="0" fontId="5" fillId="0" borderId="10" xfId="52" applyFont="1" applyFill="1" applyBorder="1" applyAlignment="1">
      <alignment horizontal="left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179" fontId="12" fillId="0" borderId="10" xfId="52" applyNumberFormat="1" applyFont="1" applyFill="1" applyBorder="1" applyAlignment="1">
      <alignment horizontal="right" vertical="center" wrapText="1"/>
      <protection/>
    </xf>
    <xf numFmtId="0" fontId="2" fillId="0" borderId="0" xfId="52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ill="1" applyAlignment="1">
      <alignment wrapText="1"/>
      <protection/>
    </xf>
    <xf numFmtId="0" fontId="5" fillId="0" borderId="0" xfId="52" applyFont="1" applyFill="1">
      <alignment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87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>
      <alignment horizontal="center"/>
      <protection/>
    </xf>
    <xf numFmtId="38" fontId="10" fillId="0" borderId="10" xfId="61" applyNumberFormat="1" applyFont="1" applyFill="1" applyBorder="1" applyAlignment="1" applyProtection="1">
      <alignment horizontal="center" vertical="top" wrapText="1"/>
      <protection/>
    </xf>
    <xf numFmtId="0" fontId="9" fillId="0" borderId="10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center"/>
      <protection/>
    </xf>
    <xf numFmtId="184" fontId="11" fillId="0" borderId="10" xfId="52" applyNumberFormat="1" applyFont="1" applyFill="1" applyBorder="1">
      <alignment/>
      <protection/>
    </xf>
    <xf numFmtId="0" fontId="13" fillId="0" borderId="10" xfId="52" applyFont="1" applyFill="1" applyBorder="1">
      <alignment/>
      <protection/>
    </xf>
    <xf numFmtId="184" fontId="9" fillId="0" borderId="10" xfId="52" applyNumberFormat="1" applyFont="1" applyFill="1" applyBorder="1">
      <alignment/>
      <protection/>
    </xf>
    <xf numFmtId="0" fontId="12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49" fontId="0" fillId="0" borderId="0" xfId="0" applyNumberFormat="1" applyBorder="1" applyAlignment="1">
      <alignment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4" fontId="14" fillId="0" borderId="10" xfId="0" applyNumberFormat="1" applyFont="1" applyBorder="1" applyAlignment="1">
      <alignment vertical="center"/>
    </xf>
    <xf numFmtId="184" fontId="15" fillId="0" borderId="10" xfId="0" applyNumberFormat="1" applyFont="1" applyBorder="1" applyAlignment="1">
      <alignment vertical="center"/>
    </xf>
    <xf numFmtId="18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55" fillId="0" borderId="10" xfId="0" applyNumberFormat="1" applyFont="1" applyBorder="1" applyAlignment="1">
      <alignment horizontal="center" vertical="center" wrapText="1"/>
    </xf>
    <xf numFmtId="184" fontId="55" fillId="0" borderId="10" xfId="56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184" fontId="56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right" vertical="center"/>
    </xf>
    <xf numFmtId="184" fontId="56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1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wrapText="1"/>
    </xf>
    <xf numFmtId="0" fontId="4" fillId="0" borderId="0" xfId="52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center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79" fontId="4" fillId="0" borderId="10" xfId="0" applyNumberFormat="1" applyFont="1" applyBorder="1" applyAlignment="1">
      <alignment horizontal="center" wrapText="1"/>
    </xf>
    <xf numFmtId="0" fontId="4" fillId="33" borderId="0" xfId="52" applyFont="1" applyFill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5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 4 к ре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 4 к решению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7;&#1089;&#1089;&#1080;&#1080;\&#1057;&#1077;&#1089;&#1089;&#1080;&#1080;%202020\&#1057;&#1077;&#1089;&#1089;&#1080;&#1103;%2019.12.2020\&#1055;&#1088;&#1080;&#1083;&#1086;&#1078;&#1077;&#1085;&#1080;&#1103;%20&#1082;%20&#1088;&#1077;&#1096;&#1077;&#1085;&#1080;&#1102;%20&#1086;&#1090;%2019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4"/>
      <sheetName val="Прил 7"/>
      <sheetName val="Прил 8"/>
      <sheetName val="Прил 9"/>
      <sheetName val="Прил 10"/>
    </sheetNames>
    <sheetDataSet>
      <sheetData sheetId="4">
        <row r="36">
          <cell r="H36">
            <v>100</v>
          </cell>
        </row>
        <row r="116">
          <cell r="B116" t="str">
            <v>Культура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0" zoomScaleNormal="70" zoomScalePageLayoutView="0" workbookViewId="0" topLeftCell="A1">
      <selection activeCell="E7" sqref="E7"/>
    </sheetView>
  </sheetViews>
  <sheetFormatPr defaultColWidth="9.140625" defaultRowHeight="12.75"/>
  <cols>
    <col min="1" max="1" width="5.57421875" style="49" customWidth="1"/>
    <col min="2" max="2" width="55.421875" style="49" customWidth="1"/>
    <col min="3" max="3" width="6.140625" style="49" customWidth="1"/>
    <col min="4" max="4" width="6.7109375" style="49" customWidth="1"/>
    <col min="5" max="5" width="13.57421875" style="49" customWidth="1"/>
    <col min="6" max="6" width="14.140625" style="49" customWidth="1"/>
    <col min="7" max="7" width="24.00390625" style="49" customWidth="1"/>
    <col min="8" max="16384" width="9.140625" style="49" customWidth="1"/>
  </cols>
  <sheetData>
    <row r="1" spans="2:6" ht="17.25" customHeight="1">
      <c r="B1" s="50"/>
      <c r="C1" s="50"/>
      <c r="D1" s="50"/>
      <c r="E1" s="106" t="s">
        <v>85</v>
      </c>
      <c r="F1" s="107"/>
    </row>
    <row r="2" spans="2:7" ht="63.75" customHeight="1">
      <c r="B2" s="50"/>
      <c r="C2" s="50"/>
      <c r="D2" s="50"/>
      <c r="E2" s="108" t="s">
        <v>232</v>
      </c>
      <c r="F2" s="107"/>
      <c r="G2" s="107"/>
    </row>
    <row r="3" spans="2:4" ht="38.25" customHeight="1" hidden="1">
      <c r="B3" s="50"/>
      <c r="C3" s="50"/>
      <c r="D3" s="50"/>
    </row>
    <row r="4" spans="1:7" ht="0.75" customHeight="1" hidden="1">
      <c r="A4" s="109" t="s">
        <v>214</v>
      </c>
      <c r="B4" s="109"/>
      <c r="C4" s="109"/>
      <c r="D4" s="109"/>
      <c r="E4" s="109"/>
      <c r="F4" s="109"/>
      <c r="G4" s="109"/>
    </row>
    <row r="5" spans="1:7" ht="37.5" customHeight="1">
      <c r="A5" s="109"/>
      <c r="B5" s="109"/>
      <c r="C5" s="109"/>
      <c r="D5" s="109"/>
      <c r="E5" s="109"/>
      <c r="F5" s="109"/>
      <c r="G5" s="109"/>
    </row>
    <row r="6" spans="2:7" ht="15.75">
      <c r="B6" s="51"/>
      <c r="C6" s="51"/>
      <c r="D6" s="51"/>
      <c r="E6" s="51"/>
      <c r="F6" s="51"/>
      <c r="G6" s="52" t="s">
        <v>74</v>
      </c>
    </row>
    <row r="7" spans="1:7" ht="82.5" customHeight="1">
      <c r="A7" s="53" t="s">
        <v>5</v>
      </c>
      <c r="B7" s="32" t="s">
        <v>6</v>
      </c>
      <c r="C7" s="33" t="s">
        <v>86</v>
      </c>
      <c r="D7" s="33" t="s">
        <v>87</v>
      </c>
      <c r="E7" s="54" t="s">
        <v>215</v>
      </c>
      <c r="F7" s="54" t="s">
        <v>216</v>
      </c>
      <c r="G7" s="33" t="s">
        <v>217</v>
      </c>
    </row>
    <row r="8" spans="1:7" ht="15.75">
      <c r="A8" s="55">
        <v>1</v>
      </c>
      <c r="B8" s="32">
        <v>2</v>
      </c>
      <c r="C8" s="34">
        <v>3</v>
      </c>
      <c r="D8" s="34">
        <v>4</v>
      </c>
      <c r="E8" s="56">
        <v>6</v>
      </c>
      <c r="F8" s="56">
        <v>7</v>
      </c>
      <c r="G8" s="57">
        <v>9</v>
      </c>
    </row>
    <row r="9" spans="1:7" ht="15.75">
      <c r="A9" s="58">
        <v>1</v>
      </c>
      <c r="B9" s="35" t="s">
        <v>15</v>
      </c>
      <c r="C9" s="36" t="s">
        <v>64</v>
      </c>
      <c r="D9" s="37" t="s">
        <v>70</v>
      </c>
      <c r="E9" s="38">
        <f>SUM(E10:E14)</f>
        <v>27282.799999999996</v>
      </c>
      <c r="F9" s="38">
        <f>SUM(F10:F14)</f>
        <v>27066.5</v>
      </c>
      <c r="G9" s="59">
        <f aca="true" t="shared" si="0" ref="G9:G37">F9/E9*100</f>
        <v>99.20719281012215</v>
      </c>
    </row>
    <row r="10" spans="1:7" ht="47.25">
      <c r="A10" s="60"/>
      <c r="B10" s="39" t="s">
        <v>88</v>
      </c>
      <c r="C10" s="40" t="s">
        <v>64</v>
      </c>
      <c r="D10" s="40" t="s">
        <v>65</v>
      </c>
      <c r="E10" s="41">
        <f>'Прил. 3'!H14</f>
        <v>884.1</v>
      </c>
      <c r="F10" s="41">
        <f>'Прил. 3'!I14</f>
        <v>884.1</v>
      </c>
      <c r="G10" s="61">
        <f t="shared" si="0"/>
        <v>100</v>
      </c>
    </row>
    <row r="11" spans="1:7" ht="63">
      <c r="A11" s="60"/>
      <c r="B11" s="39" t="s">
        <v>20</v>
      </c>
      <c r="C11" s="40" t="s">
        <v>64</v>
      </c>
      <c r="D11" s="40" t="s">
        <v>67</v>
      </c>
      <c r="E11" s="41">
        <f>'Прил. 3'!H15</f>
        <v>7907.000000000001</v>
      </c>
      <c r="F11" s="41">
        <f>'Прил. 3'!I15</f>
        <v>7905.6</v>
      </c>
      <c r="G11" s="61">
        <f t="shared" si="0"/>
        <v>99.98229416972302</v>
      </c>
    </row>
    <row r="12" spans="1:7" ht="47.25">
      <c r="A12" s="60"/>
      <c r="B12" s="39" t="s">
        <v>89</v>
      </c>
      <c r="C12" s="40" t="s">
        <v>64</v>
      </c>
      <c r="D12" s="40" t="s">
        <v>72</v>
      </c>
      <c r="E12" s="41">
        <f>'Прил. 3'!H25</f>
        <v>347</v>
      </c>
      <c r="F12" s="41">
        <f>'Прил. 3'!I25</f>
        <v>347</v>
      </c>
      <c r="G12" s="61">
        <f t="shared" si="0"/>
        <v>100</v>
      </c>
    </row>
    <row r="13" spans="1:7" ht="15.75">
      <c r="A13" s="60"/>
      <c r="B13" s="39" t="s">
        <v>31</v>
      </c>
      <c r="C13" s="40" t="s">
        <v>64</v>
      </c>
      <c r="D13" s="40" t="s">
        <v>90</v>
      </c>
      <c r="E13" s="41">
        <f>'Прил. 3'!H30</f>
        <v>100</v>
      </c>
      <c r="F13" s="41">
        <f>'Прил. 3'!I30</f>
        <v>0</v>
      </c>
      <c r="G13" s="61">
        <f t="shared" si="0"/>
        <v>0</v>
      </c>
    </row>
    <row r="14" spans="1:7" ht="15.75">
      <c r="A14" s="60"/>
      <c r="B14" s="39" t="s">
        <v>34</v>
      </c>
      <c r="C14" s="40" t="s">
        <v>64</v>
      </c>
      <c r="D14" s="40" t="s">
        <v>91</v>
      </c>
      <c r="E14" s="41">
        <f>'Прил. 3'!H35</f>
        <v>18044.699999999997</v>
      </c>
      <c r="F14" s="41">
        <f>'Прил. 3'!I35</f>
        <v>17929.8</v>
      </c>
      <c r="G14" s="61">
        <f t="shared" si="0"/>
        <v>99.36324793429651</v>
      </c>
    </row>
    <row r="15" spans="1:7" ht="15.75">
      <c r="A15" s="58">
        <v>2</v>
      </c>
      <c r="B15" s="42" t="s">
        <v>41</v>
      </c>
      <c r="C15" s="37" t="s">
        <v>65</v>
      </c>
      <c r="D15" s="37" t="s">
        <v>70</v>
      </c>
      <c r="E15" s="38">
        <f>E16</f>
        <v>729.3</v>
      </c>
      <c r="F15" s="38">
        <f>F16</f>
        <v>729.3</v>
      </c>
      <c r="G15" s="59">
        <f>F15/E15*100</f>
        <v>100</v>
      </c>
    </row>
    <row r="16" spans="1:7" ht="15.75">
      <c r="A16" s="58"/>
      <c r="B16" s="43" t="s">
        <v>42</v>
      </c>
      <c r="C16" s="40" t="s">
        <v>65</v>
      </c>
      <c r="D16" s="40" t="s">
        <v>66</v>
      </c>
      <c r="E16" s="41">
        <f>'Прил. 3'!H54</f>
        <v>729.3</v>
      </c>
      <c r="F16" s="41">
        <f>'Прил. 3'!I54</f>
        <v>729.3</v>
      </c>
      <c r="G16" s="61">
        <f>F16/E16*100</f>
        <v>100</v>
      </c>
    </row>
    <row r="17" spans="1:7" ht="31.5">
      <c r="A17" s="58">
        <v>3</v>
      </c>
      <c r="B17" s="42" t="s">
        <v>44</v>
      </c>
      <c r="C17" s="37" t="s">
        <v>66</v>
      </c>
      <c r="D17" s="37" t="s">
        <v>70</v>
      </c>
      <c r="E17" s="38">
        <f>E18</f>
        <v>65.8</v>
      </c>
      <c r="F17" s="38">
        <f>F18</f>
        <v>65.6</v>
      </c>
      <c r="G17" s="59">
        <f t="shared" si="0"/>
        <v>99.69604863221883</v>
      </c>
    </row>
    <row r="18" spans="1:7" ht="47.25">
      <c r="A18" s="58"/>
      <c r="B18" s="43" t="s">
        <v>45</v>
      </c>
      <c r="C18" s="40" t="s">
        <v>66</v>
      </c>
      <c r="D18" s="40" t="s">
        <v>71</v>
      </c>
      <c r="E18" s="41">
        <f>'Прил. 3'!H59</f>
        <v>65.8</v>
      </c>
      <c r="F18" s="41">
        <f>'Прил. 3'!I59</f>
        <v>65.6</v>
      </c>
      <c r="G18" s="61">
        <f>F18/E18*100</f>
        <v>99.69604863221883</v>
      </c>
    </row>
    <row r="19" spans="1:7" ht="15.75">
      <c r="A19" s="58">
        <v>4</v>
      </c>
      <c r="B19" s="42" t="s">
        <v>46</v>
      </c>
      <c r="C19" s="37" t="s">
        <v>67</v>
      </c>
      <c r="D19" s="37" t="s">
        <v>70</v>
      </c>
      <c r="E19" s="38">
        <f>SUM(E20:E21)</f>
        <v>21663.6</v>
      </c>
      <c r="F19" s="38">
        <f>SUM(F20:F21)</f>
        <v>19206.6</v>
      </c>
      <c r="G19" s="59">
        <f t="shared" si="0"/>
        <v>88.65839472663824</v>
      </c>
    </row>
    <row r="20" spans="1:7" ht="15.75">
      <c r="A20" s="58"/>
      <c r="B20" s="39" t="s">
        <v>92</v>
      </c>
      <c r="C20" s="40" t="s">
        <v>67</v>
      </c>
      <c r="D20" s="40" t="s">
        <v>71</v>
      </c>
      <c r="E20" s="41">
        <f>'Прил. 3'!H63</f>
        <v>18532</v>
      </c>
      <c r="F20" s="41">
        <f>'Прил. 3'!I63</f>
        <v>17302</v>
      </c>
      <c r="G20" s="59">
        <f t="shared" si="0"/>
        <v>93.36283185840708</v>
      </c>
    </row>
    <row r="21" spans="1:7" ht="15.75">
      <c r="A21" s="58"/>
      <c r="B21" s="39" t="s">
        <v>48</v>
      </c>
      <c r="C21" s="40" t="s">
        <v>67</v>
      </c>
      <c r="D21" s="40" t="s">
        <v>93</v>
      </c>
      <c r="E21" s="41">
        <f>'Прил. 3'!H73</f>
        <v>3131.6</v>
      </c>
      <c r="F21" s="41">
        <f>'Прил. 3'!I73</f>
        <v>1904.6</v>
      </c>
      <c r="G21" s="61">
        <f t="shared" si="0"/>
        <v>60.81875079831396</v>
      </c>
    </row>
    <row r="22" spans="1:7" ht="15.75">
      <c r="A22" s="58">
        <v>5</v>
      </c>
      <c r="B22" s="42" t="s">
        <v>49</v>
      </c>
      <c r="C22" s="37" t="s">
        <v>68</v>
      </c>
      <c r="D22" s="37" t="s">
        <v>70</v>
      </c>
      <c r="E22" s="38">
        <f>SUM(E23:E24)</f>
        <v>35845.399999999994</v>
      </c>
      <c r="F22" s="38">
        <f>SUM(F23:F24)</f>
        <v>35610.2</v>
      </c>
      <c r="G22" s="59">
        <f t="shared" si="0"/>
        <v>99.34384886205763</v>
      </c>
    </row>
    <row r="23" spans="1:7" ht="15.75">
      <c r="A23" s="58"/>
      <c r="B23" s="39" t="s">
        <v>50</v>
      </c>
      <c r="C23" s="40" t="s">
        <v>68</v>
      </c>
      <c r="D23" s="40" t="s">
        <v>65</v>
      </c>
      <c r="E23" s="41">
        <f>'Прил. 3'!H80</f>
        <v>6889.7</v>
      </c>
      <c r="F23" s="41">
        <f>'Прил. 3'!I80</f>
        <v>6888.7</v>
      </c>
      <c r="G23" s="61">
        <f t="shared" si="0"/>
        <v>99.98548557992365</v>
      </c>
    </row>
    <row r="24" spans="1:7" ht="15.75">
      <c r="A24" s="58"/>
      <c r="B24" s="39" t="s">
        <v>51</v>
      </c>
      <c r="C24" s="40" t="s">
        <v>68</v>
      </c>
      <c r="D24" s="40" t="s">
        <v>66</v>
      </c>
      <c r="E24" s="41">
        <f>'Прил. 3'!H89</f>
        <v>28955.699999999997</v>
      </c>
      <c r="F24" s="41">
        <f>'Прил. 3'!I89</f>
        <v>28721.5</v>
      </c>
      <c r="G24" s="61">
        <f t="shared" si="0"/>
        <v>99.1911782481515</v>
      </c>
    </row>
    <row r="25" spans="1:7" ht="31.5">
      <c r="A25" s="58">
        <v>6</v>
      </c>
      <c r="B25" s="42" t="s">
        <v>94</v>
      </c>
      <c r="C25" s="37" t="s">
        <v>69</v>
      </c>
      <c r="D25" s="37" t="s">
        <v>70</v>
      </c>
      <c r="E25" s="38">
        <f>SUM(E26:E26)</f>
        <v>12485.3</v>
      </c>
      <c r="F25" s="38">
        <f>SUM(F26:F26)</f>
        <v>12251.8</v>
      </c>
      <c r="G25" s="59">
        <f t="shared" si="0"/>
        <v>98.12980064555917</v>
      </c>
    </row>
    <row r="26" spans="1:7" ht="15.75">
      <c r="A26" s="58"/>
      <c r="B26" s="39" t="s">
        <v>53</v>
      </c>
      <c r="C26" s="40" t="s">
        <v>69</v>
      </c>
      <c r="D26" s="40" t="s">
        <v>64</v>
      </c>
      <c r="E26" s="41">
        <f>'Прил. 3'!H107</f>
        <v>12485.3</v>
      </c>
      <c r="F26" s="41">
        <f>'Прил. 3'!I107</f>
        <v>12251.8</v>
      </c>
      <c r="G26" s="61">
        <f t="shared" si="0"/>
        <v>98.12980064555917</v>
      </c>
    </row>
    <row r="27" spans="1:7" ht="15.75">
      <c r="A27" s="58">
        <v>7</v>
      </c>
      <c r="B27" s="42" t="s">
        <v>55</v>
      </c>
      <c r="C27" s="37" t="s">
        <v>95</v>
      </c>
      <c r="D27" s="37" t="s">
        <v>70</v>
      </c>
      <c r="E27" s="38">
        <f>SUM(E28:E29)</f>
        <v>597.2</v>
      </c>
      <c r="F27" s="38">
        <f>SUM(F28:F29)</f>
        <v>589.5</v>
      </c>
      <c r="G27" s="61">
        <f t="shared" si="0"/>
        <v>98.71064969859343</v>
      </c>
    </row>
    <row r="28" spans="1:7" ht="15.75">
      <c r="A28" s="58"/>
      <c r="B28" s="39" t="s">
        <v>56</v>
      </c>
      <c r="C28" s="40" t="s">
        <v>95</v>
      </c>
      <c r="D28" s="40" t="s">
        <v>64</v>
      </c>
      <c r="E28" s="41">
        <f>'Прил. 3'!H123</f>
        <v>514.2</v>
      </c>
      <c r="F28" s="41">
        <f>'Прил. 3'!I123</f>
        <v>507.5</v>
      </c>
      <c r="G28" s="61">
        <f t="shared" si="0"/>
        <v>98.69700505639828</v>
      </c>
    </row>
    <row r="29" spans="1:7" ht="15.75">
      <c r="A29" s="58"/>
      <c r="B29" s="39" t="s">
        <v>59</v>
      </c>
      <c r="C29" s="40" t="s">
        <v>95</v>
      </c>
      <c r="D29" s="40" t="s">
        <v>66</v>
      </c>
      <c r="E29" s="41">
        <f>'Прил. 3'!H126</f>
        <v>83</v>
      </c>
      <c r="F29" s="41">
        <f>'Прил. 3'!I126</f>
        <v>82</v>
      </c>
      <c r="G29" s="61">
        <f t="shared" si="0"/>
        <v>98.79518072289156</v>
      </c>
    </row>
    <row r="30" spans="1:7" ht="15.75">
      <c r="A30" s="62">
        <v>8</v>
      </c>
      <c r="B30" s="63" t="s">
        <v>60</v>
      </c>
      <c r="C30" s="62">
        <v>11</v>
      </c>
      <c r="D30" s="37" t="s">
        <v>70</v>
      </c>
      <c r="E30" s="44">
        <f>E31</f>
        <v>2144.9</v>
      </c>
      <c r="F30" s="44">
        <f>F31</f>
        <v>2140.9</v>
      </c>
      <c r="G30" s="59">
        <f t="shared" si="0"/>
        <v>99.81351111939951</v>
      </c>
    </row>
    <row r="31" spans="1:7" ht="14.25" customHeight="1">
      <c r="A31" s="64"/>
      <c r="B31" s="65" t="s">
        <v>61</v>
      </c>
      <c r="C31" s="66">
        <v>11</v>
      </c>
      <c r="D31" s="40" t="s">
        <v>65</v>
      </c>
      <c r="E31" s="45">
        <f>'Прил. 3'!H130</f>
        <v>2144.9</v>
      </c>
      <c r="F31" s="45">
        <f>'Прил. 3'!I130</f>
        <v>2140.9</v>
      </c>
      <c r="G31" s="61">
        <f t="shared" si="0"/>
        <v>99.81351111939951</v>
      </c>
    </row>
    <row r="32" spans="1:7" ht="15.75" hidden="1">
      <c r="A32" s="58">
        <v>10</v>
      </c>
      <c r="B32" s="42" t="s">
        <v>30</v>
      </c>
      <c r="C32" s="37" t="s">
        <v>90</v>
      </c>
      <c r="D32" s="37" t="s">
        <v>70</v>
      </c>
      <c r="E32" s="38"/>
      <c r="F32" s="38"/>
      <c r="G32" s="61" t="e">
        <f t="shared" si="0"/>
        <v>#DIV/0!</v>
      </c>
    </row>
    <row r="33" spans="1:7" ht="15.75" hidden="1">
      <c r="A33" s="58"/>
      <c r="B33" s="39" t="s">
        <v>96</v>
      </c>
      <c r="C33" s="40" t="s">
        <v>90</v>
      </c>
      <c r="D33" s="40" t="s">
        <v>67</v>
      </c>
      <c r="E33" s="41"/>
      <c r="F33" s="41"/>
      <c r="G33" s="61" t="e">
        <f t="shared" si="0"/>
        <v>#DIV/0!</v>
      </c>
    </row>
    <row r="34" spans="1:7" ht="15.75">
      <c r="A34" s="58">
        <v>9</v>
      </c>
      <c r="B34" s="42" t="s">
        <v>62</v>
      </c>
      <c r="C34" s="37" t="s">
        <v>93</v>
      </c>
      <c r="D34" s="37" t="s">
        <v>70</v>
      </c>
      <c r="E34" s="38">
        <f>E35</f>
        <v>45</v>
      </c>
      <c r="F34" s="38">
        <f>F35</f>
        <v>44.8</v>
      </c>
      <c r="G34" s="59">
        <f t="shared" si="0"/>
        <v>99.55555555555556</v>
      </c>
    </row>
    <row r="35" spans="1:7" ht="31.5">
      <c r="A35" s="58"/>
      <c r="B35" s="46" t="s">
        <v>63</v>
      </c>
      <c r="C35" s="40" t="s">
        <v>93</v>
      </c>
      <c r="D35" s="40" t="s">
        <v>67</v>
      </c>
      <c r="E35" s="41">
        <f>'Прил. 3'!H135</f>
        <v>45</v>
      </c>
      <c r="F35" s="41">
        <f>'Прил. 3'!I135</f>
        <v>44.8</v>
      </c>
      <c r="G35" s="61">
        <f t="shared" si="0"/>
        <v>99.55555555555556</v>
      </c>
    </row>
    <row r="36" spans="1:7" ht="31.5">
      <c r="A36" s="58">
        <v>10</v>
      </c>
      <c r="B36" s="46" t="s">
        <v>207</v>
      </c>
      <c r="C36" s="40" t="s">
        <v>91</v>
      </c>
      <c r="D36" s="40" t="s">
        <v>64</v>
      </c>
      <c r="E36" s="41">
        <f>'Прил. 3'!H138</f>
        <v>73</v>
      </c>
      <c r="F36" s="41">
        <f>'Прил. 3'!I138</f>
        <v>72.8</v>
      </c>
      <c r="G36" s="61">
        <f t="shared" si="0"/>
        <v>99.72602739726028</v>
      </c>
    </row>
    <row r="37" spans="1:7" ht="14.25" customHeight="1">
      <c r="A37" s="58"/>
      <c r="B37" s="47" t="s">
        <v>13</v>
      </c>
      <c r="C37" s="67"/>
      <c r="D37" s="67"/>
      <c r="E37" s="48">
        <f>E9+E15+E17+E19+E22+E25+E27+E30+E34+E36</f>
        <v>100932.29999999999</v>
      </c>
      <c r="F37" s="48">
        <f>F9+F15+F17+F19+F22+F25+F27+F30+F34+F36</f>
        <v>97778</v>
      </c>
      <c r="G37" s="59">
        <f t="shared" si="0"/>
        <v>96.87483590485901</v>
      </c>
    </row>
    <row r="38" ht="12.75" hidden="1"/>
    <row r="39" ht="12.75" hidden="1"/>
    <row r="40" ht="32.25" customHeight="1"/>
    <row r="41" spans="2:5" ht="36" customHeight="1">
      <c r="B41" s="68" t="s">
        <v>97</v>
      </c>
      <c r="E41" s="69" t="s">
        <v>79</v>
      </c>
    </row>
    <row r="42" ht="12.75">
      <c r="F42" s="49" t="s">
        <v>98</v>
      </c>
    </row>
    <row r="45" ht="12.75">
      <c r="E45" s="49" t="s">
        <v>99</v>
      </c>
    </row>
  </sheetData>
  <sheetProtection/>
  <mergeCells count="3">
    <mergeCell ref="E1:F1"/>
    <mergeCell ref="E2:G2"/>
    <mergeCell ref="A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="80" zoomScaleNormal="80" zoomScalePageLayoutView="0" workbookViewId="0" topLeftCell="A106">
      <selection activeCell="C108" sqref="C108"/>
    </sheetView>
  </sheetViews>
  <sheetFormatPr defaultColWidth="9.140625" defaultRowHeight="12.75"/>
  <cols>
    <col min="1" max="1" width="8.57421875" style="21" customWidth="1"/>
    <col min="2" max="2" width="32.7109375" style="29" customWidth="1"/>
    <col min="3" max="3" width="19.140625" style="21" customWidth="1"/>
    <col min="4" max="4" width="9.140625" style="21" customWidth="1"/>
    <col min="5" max="5" width="14.28125" style="21" customWidth="1"/>
    <col min="6" max="6" width="14.421875" style="21" customWidth="1"/>
    <col min="7" max="7" width="15.00390625" style="25" customWidth="1"/>
    <col min="8" max="8" width="25.28125" style="30" customWidth="1"/>
    <col min="9" max="16384" width="9.140625" style="21" customWidth="1"/>
  </cols>
  <sheetData>
    <row r="1" spans="2:8" s="19" customFormat="1" ht="17.25" customHeight="1">
      <c r="B1" s="7"/>
      <c r="C1" s="20"/>
      <c r="D1" s="20"/>
      <c r="E1" s="20"/>
      <c r="F1" s="110" t="s">
        <v>75</v>
      </c>
      <c r="G1" s="110"/>
      <c r="H1" s="110"/>
    </row>
    <row r="2" spans="2:8" s="19" customFormat="1" ht="88.5" customHeight="1">
      <c r="B2" s="7"/>
      <c r="C2" s="3"/>
      <c r="D2" s="3"/>
      <c r="E2" s="3"/>
      <c r="F2" s="116" t="s">
        <v>231</v>
      </c>
      <c r="G2" s="116"/>
      <c r="H2" s="116"/>
    </row>
    <row r="3" spans="1:8" ht="18" customHeight="1">
      <c r="A3" s="111" t="s">
        <v>0</v>
      </c>
      <c r="B3" s="111"/>
      <c r="C3" s="111"/>
      <c r="D3" s="111"/>
      <c r="E3" s="111"/>
      <c r="F3" s="111"/>
      <c r="G3" s="111"/>
      <c r="H3" s="111"/>
    </row>
    <row r="4" spans="1:8" ht="12.75" customHeight="1">
      <c r="A4" s="22"/>
      <c r="B4" s="23"/>
      <c r="C4" s="22"/>
      <c r="D4" s="22"/>
      <c r="E4" s="22"/>
      <c r="F4" s="24"/>
      <c r="H4" s="31" t="s">
        <v>74</v>
      </c>
    </row>
    <row r="5" spans="1:8" s="17" customFormat="1" ht="18.75">
      <c r="A5" s="15" t="s">
        <v>5</v>
      </c>
      <c r="B5" s="14" t="s">
        <v>6</v>
      </c>
      <c r="C5" s="14" t="s">
        <v>10</v>
      </c>
      <c r="D5" s="14" t="s">
        <v>11</v>
      </c>
      <c r="E5" s="18" t="s">
        <v>84</v>
      </c>
      <c r="F5" s="114" t="s">
        <v>73</v>
      </c>
      <c r="G5" s="115" t="s">
        <v>2</v>
      </c>
      <c r="H5" s="114" t="s">
        <v>1</v>
      </c>
    </row>
    <row r="6" spans="1:8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14"/>
      <c r="G6" s="115"/>
      <c r="H6" s="114"/>
    </row>
    <row r="7" spans="1:8" ht="18.75">
      <c r="A7" s="85"/>
      <c r="B7" s="74" t="s">
        <v>83</v>
      </c>
      <c r="C7" s="85"/>
      <c r="D7" s="85"/>
      <c r="E7" s="84">
        <f>E8+E17+E20+E28+E38+E44+E58+E61+E64+E66+E89+E92+E96+E97</f>
        <v>100932.30000000002</v>
      </c>
      <c r="F7" s="84">
        <f>F8+F17+F20+F28+F38+F44+F58+F61+F64+F66+F89+F92+F96+F97</f>
        <v>97779</v>
      </c>
      <c r="G7" s="86">
        <f>F7/E7*100</f>
        <v>96.87582666797445</v>
      </c>
      <c r="H7" s="16"/>
    </row>
    <row r="8" spans="1:8" ht="49.5">
      <c r="A8" s="103" t="s">
        <v>170</v>
      </c>
      <c r="B8" s="90" t="s">
        <v>127</v>
      </c>
      <c r="C8" s="103" t="s">
        <v>128</v>
      </c>
      <c r="D8" s="103"/>
      <c r="E8" s="104">
        <f>E9+E14</f>
        <v>18532</v>
      </c>
      <c r="F8" s="104">
        <f>F9+F14</f>
        <v>17302</v>
      </c>
      <c r="G8" s="86">
        <f aca="true" t="shared" si="0" ref="G8:G72">F8/E8*100</f>
        <v>93.36283185840708</v>
      </c>
      <c r="H8" s="16"/>
    </row>
    <row r="9" spans="1:8" ht="33">
      <c r="A9" s="90"/>
      <c r="B9" s="90" t="s">
        <v>129</v>
      </c>
      <c r="C9" s="103" t="s">
        <v>130</v>
      </c>
      <c r="D9" s="103"/>
      <c r="E9" s="104">
        <f>E10+E12</f>
        <v>17050.8</v>
      </c>
      <c r="F9" s="104">
        <f>F10+F12</f>
        <v>15820.8</v>
      </c>
      <c r="G9" s="86">
        <f t="shared" si="0"/>
        <v>92.78626222816526</v>
      </c>
      <c r="H9" s="16"/>
    </row>
    <row r="10" spans="1:8" ht="33">
      <c r="A10" s="90"/>
      <c r="B10" s="90" t="s">
        <v>76</v>
      </c>
      <c r="C10" s="103" t="s">
        <v>131</v>
      </c>
      <c r="D10" s="103"/>
      <c r="E10" s="104">
        <f>E11</f>
        <v>5729.4</v>
      </c>
      <c r="F10" s="104">
        <f>F11</f>
        <v>5729.4</v>
      </c>
      <c r="G10" s="86">
        <f t="shared" si="0"/>
        <v>100</v>
      </c>
      <c r="H10" s="16"/>
    </row>
    <row r="11" spans="1:8" ht="49.5">
      <c r="A11" s="90"/>
      <c r="B11" s="90" t="s">
        <v>23</v>
      </c>
      <c r="C11" s="103" t="s">
        <v>131</v>
      </c>
      <c r="D11" s="103">
        <v>200</v>
      </c>
      <c r="E11" s="104">
        <v>5729.4</v>
      </c>
      <c r="F11" s="104">
        <f>'Прил. 3'!I67</f>
        <v>5729.4</v>
      </c>
      <c r="G11" s="86">
        <f t="shared" si="0"/>
        <v>100</v>
      </c>
      <c r="H11" s="16"/>
    </row>
    <row r="12" spans="1:8" ht="132">
      <c r="A12" s="90"/>
      <c r="B12" s="90" t="s">
        <v>132</v>
      </c>
      <c r="C12" s="103" t="s">
        <v>183</v>
      </c>
      <c r="D12" s="103"/>
      <c r="E12" s="104">
        <f>E13</f>
        <v>11321.4</v>
      </c>
      <c r="F12" s="104">
        <f>F13</f>
        <v>10091.4</v>
      </c>
      <c r="G12" s="86">
        <f t="shared" si="0"/>
        <v>89.13561926970162</v>
      </c>
      <c r="H12" s="16"/>
    </row>
    <row r="13" spans="1:8" ht="75.75" customHeight="1">
      <c r="A13" s="90"/>
      <c r="B13" s="90" t="s">
        <v>23</v>
      </c>
      <c r="C13" s="103" t="s">
        <v>183</v>
      </c>
      <c r="D13" s="103">
        <v>200</v>
      </c>
      <c r="E13" s="104">
        <v>11321.4</v>
      </c>
      <c r="F13" s="104">
        <f>'Прил. 3'!I69</f>
        <v>10091.4</v>
      </c>
      <c r="G13" s="86">
        <f t="shared" si="0"/>
        <v>89.13561926970162</v>
      </c>
      <c r="H13" s="16" t="s">
        <v>228</v>
      </c>
    </row>
    <row r="14" spans="1:8" ht="49.5">
      <c r="A14" s="90"/>
      <c r="B14" s="90" t="s">
        <v>133</v>
      </c>
      <c r="C14" s="103" t="s">
        <v>134</v>
      </c>
      <c r="D14" s="103"/>
      <c r="E14" s="104">
        <f>E15</f>
        <v>1481.2</v>
      </c>
      <c r="F14" s="104">
        <f>F15</f>
        <v>1481.2</v>
      </c>
      <c r="G14" s="86">
        <f t="shared" si="0"/>
        <v>100</v>
      </c>
      <c r="H14" s="16"/>
    </row>
    <row r="15" spans="1:8" ht="33">
      <c r="A15" s="90"/>
      <c r="B15" s="90" t="s">
        <v>76</v>
      </c>
      <c r="C15" s="103" t="s">
        <v>135</v>
      </c>
      <c r="D15" s="103"/>
      <c r="E15" s="104">
        <f>E16</f>
        <v>1481.2</v>
      </c>
      <c r="F15" s="104">
        <f>F16</f>
        <v>1481.2</v>
      </c>
      <c r="G15" s="86">
        <f t="shared" si="0"/>
        <v>100</v>
      </c>
      <c r="H15" s="16"/>
    </row>
    <row r="16" spans="1:8" ht="49.5">
      <c r="A16" s="90"/>
      <c r="B16" s="90" t="s">
        <v>23</v>
      </c>
      <c r="C16" s="103" t="s">
        <v>136</v>
      </c>
      <c r="D16" s="103">
        <v>200</v>
      </c>
      <c r="E16" s="104">
        <v>1481.2</v>
      </c>
      <c r="F16" s="104">
        <v>1481.2</v>
      </c>
      <c r="G16" s="86">
        <f t="shared" si="0"/>
        <v>100</v>
      </c>
      <c r="H16" s="16"/>
    </row>
    <row r="17" spans="1:8" ht="82.5">
      <c r="A17" s="90" t="s">
        <v>171</v>
      </c>
      <c r="B17" s="90" t="s">
        <v>137</v>
      </c>
      <c r="C17" s="103" t="s">
        <v>138</v>
      </c>
      <c r="D17" s="90"/>
      <c r="E17" s="104">
        <f>E18</f>
        <v>3127.6</v>
      </c>
      <c r="F17" s="104">
        <f>F18</f>
        <v>1900.8</v>
      </c>
      <c r="G17" s="86">
        <f t="shared" si="0"/>
        <v>60.775035170737944</v>
      </c>
      <c r="H17" s="16"/>
    </row>
    <row r="18" spans="1:8" ht="33">
      <c r="A18" s="90"/>
      <c r="B18" s="90" t="s">
        <v>77</v>
      </c>
      <c r="C18" s="103" t="s">
        <v>139</v>
      </c>
      <c r="D18" s="90"/>
      <c r="E18" s="104">
        <f>E19</f>
        <v>3127.6</v>
      </c>
      <c r="F18" s="104">
        <f>F19</f>
        <v>1900.8</v>
      </c>
      <c r="G18" s="86">
        <f t="shared" si="0"/>
        <v>60.775035170737944</v>
      </c>
      <c r="H18" s="16"/>
    </row>
    <row r="19" spans="1:8" ht="92.25" customHeight="1">
      <c r="A19" s="90"/>
      <c r="B19" s="90" t="s">
        <v>23</v>
      </c>
      <c r="C19" s="103" t="s">
        <v>139</v>
      </c>
      <c r="D19" s="90">
        <v>200</v>
      </c>
      <c r="E19" s="104">
        <v>3127.6</v>
      </c>
      <c r="F19" s="104">
        <v>1900.8</v>
      </c>
      <c r="G19" s="86">
        <f t="shared" si="0"/>
        <v>60.775035170737944</v>
      </c>
      <c r="H19" s="16" t="s">
        <v>229</v>
      </c>
    </row>
    <row r="20" spans="1:8" ht="82.5">
      <c r="A20" s="90" t="s">
        <v>172</v>
      </c>
      <c r="B20" s="90" t="s">
        <v>142</v>
      </c>
      <c r="C20" s="103" t="s">
        <v>143</v>
      </c>
      <c r="D20" s="90"/>
      <c r="E20" s="104">
        <f>E21+E23+E26</f>
        <v>6889.7</v>
      </c>
      <c r="F20" s="104">
        <f>F21+F23+F26</f>
        <v>6888.7</v>
      </c>
      <c r="G20" s="86">
        <f t="shared" si="0"/>
        <v>99.98548557992365</v>
      </c>
      <c r="H20" s="16"/>
    </row>
    <row r="21" spans="1:8" ht="33">
      <c r="A21" s="90"/>
      <c r="B21" s="90" t="s">
        <v>35</v>
      </c>
      <c r="C21" s="103" t="s">
        <v>144</v>
      </c>
      <c r="D21" s="90"/>
      <c r="E21" s="104">
        <f>E22</f>
        <v>689.7</v>
      </c>
      <c r="F21" s="104">
        <f>F22</f>
        <v>688.7</v>
      </c>
      <c r="G21" s="86">
        <f t="shared" si="0"/>
        <v>99.85500942438742</v>
      </c>
      <c r="H21" s="16"/>
    </row>
    <row r="22" spans="1:8" ht="49.5">
      <c r="A22" s="90"/>
      <c r="B22" s="90" t="s">
        <v>23</v>
      </c>
      <c r="C22" s="103" t="s">
        <v>144</v>
      </c>
      <c r="D22" s="90">
        <v>200</v>
      </c>
      <c r="E22" s="104">
        <v>689.7</v>
      </c>
      <c r="F22" s="104">
        <v>688.7</v>
      </c>
      <c r="G22" s="86">
        <f t="shared" si="0"/>
        <v>99.85500942438742</v>
      </c>
      <c r="H22" s="16"/>
    </row>
    <row r="23" spans="1:8" ht="33">
      <c r="A23" s="90"/>
      <c r="B23" s="90" t="s">
        <v>184</v>
      </c>
      <c r="C23" s="103" t="s">
        <v>185</v>
      </c>
      <c r="D23" s="90"/>
      <c r="E23" s="104">
        <f>E24</f>
        <v>100</v>
      </c>
      <c r="F23" s="104">
        <f>F24</f>
        <v>100</v>
      </c>
      <c r="G23" s="86">
        <f t="shared" si="0"/>
        <v>100</v>
      </c>
      <c r="H23" s="16"/>
    </row>
    <row r="24" spans="1:8" ht="33">
      <c r="A24" s="90"/>
      <c r="B24" s="90" t="s">
        <v>35</v>
      </c>
      <c r="C24" s="103" t="s">
        <v>186</v>
      </c>
      <c r="D24" s="90"/>
      <c r="E24" s="104">
        <f>E25</f>
        <v>100</v>
      </c>
      <c r="F24" s="104">
        <f>F25</f>
        <v>100</v>
      </c>
      <c r="G24" s="86">
        <f t="shared" si="0"/>
        <v>100</v>
      </c>
      <c r="H24" s="16"/>
    </row>
    <row r="25" spans="1:8" ht="47.25" customHeight="1">
      <c r="A25" s="90"/>
      <c r="B25" s="90" t="s">
        <v>23</v>
      </c>
      <c r="C25" s="103" t="s">
        <v>186</v>
      </c>
      <c r="D25" s="90">
        <v>200</v>
      </c>
      <c r="E25" s="104">
        <v>100</v>
      </c>
      <c r="F25" s="104">
        <v>100</v>
      </c>
      <c r="G25" s="86">
        <f t="shared" si="0"/>
        <v>100</v>
      </c>
      <c r="H25" s="16"/>
    </row>
    <row r="26" spans="1:8" ht="49.5">
      <c r="A26" s="90"/>
      <c r="B26" s="90" t="str">
        <f>'Прил. 3'!B87</f>
        <v>Субсидирование муниципального унитарного предприятия "Родник"</v>
      </c>
      <c r="C26" s="103" t="s">
        <v>188</v>
      </c>
      <c r="D26" s="90"/>
      <c r="E26" s="104">
        <f>E27</f>
        <v>6100</v>
      </c>
      <c r="F26" s="104">
        <f>F27</f>
        <v>6100</v>
      </c>
      <c r="G26" s="86">
        <f t="shared" si="0"/>
        <v>100</v>
      </c>
      <c r="H26" s="16"/>
    </row>
    <row r="27" spans="1:8" ht="132">
      <c r="A27" s="90"/>
      <c r="B27" s="90" t="str">
        <f>'Прил. 3'!B88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C27" s="103" t="s">
        <v>188</v>
      </c>
      <c r="D27" s="90">
        <v>800</v>
      </c>
      <c r="E27" s="104">
        <v>6100</v>
      </c>
      <c r="F27" s="104">
        <v>6100</v>
      </c>
      <c r="G27" s="86">
        <f t="shared" si="0"/>
        <v>100</v>
      </c>
      <c r="H27" s="16"/>
    </row>
    <row r="28" spans="1:8" ht="66">
      <c r="A28" s="90" t="s">
        <v>173</v>
      </c>
      <c r="B28" s="90" t="s">
        <v>145</v>
      </c>
      <c r="C28" s="103" t="s">
        <v>146</v>
      </c>
      <c r="D28" s="90"/>
      <c r="E28" s="104">
        <f>E29+E32</f>
        <v>7335.6</v>
      </c>
      <c r="F28" s="104">
        <f>F29+F32</f>
        <v>7101.4</v>
      </c>
      <c r="G28" s="86">
        <f t="shared" si="0"/>
        <v>96.8073504553138</v>
      </c>
      <c r="H28" s="16"/>
    </row>
    <row r="29" spans="1:8" ht="33">
      <c r="A29" s="90"/>
      <c r="B29" s="90" t="s">
        <v>147</v>
      </c>
      <c r="C29" s="103" t="s">
        <v>148</v>
      </c>
      <c r="D29" s="90"/>
      <c r="E29" s="104">
        <f>E30</f>
        <v>6579.5</v>
      </c>
      <c r="F29" s="104">
        <f>F30</f>
        <v>6367.9</v>
      </c>
      <c r="G29" s="86">
        <f t="shared" si="0"/>
        <v>96.78395014818754</v>
      </c>
      <c r="H29" s="16"/>
    </row>
    <row r="30" spans="1:8" ht="33">
      <c r="A30" s="90"/>
      <c r="B30" s="90" t="s">
        <v>76</v>
      </c>
      <c r="C30" s="103" t="s">
        <v>149</v>
      </c>
      <c r="D30" s="90"/>
      <c r="E30" s="104">
        <f>E31</f>
        <v>6579.5</v>
      </c>
      <c r="F30" s="104">
        <f>F31</f>
        <v>6367.9</v>
      </c>
      <c r="G30" s="86">
        <f t="shared" si="0"/>
        <v>96.78395014818754</v>
      </c>
      <c r="H30" s="16"/>
    </row>
    <row r="31" spans="1:8" ht="49.5">
      <c r="A31" s="90"/>
      <c r="B31" s="90" t="s">
        <v>23</v>
      </c>
      <c r="C31" s="103" t="s">
        <v>149</v>
      </c>
      <c r="D31" s="90">
        <v>200</v>
      </c>
      <c r="E31" s="104">
        <v>6579.5</v>
      </c>
      <c r="F31" s="104">
        <v>6367.9</v>
      </c>
      <c r="G31" s="86">
        <f t="shared" si="0"/>
        <v>96.78395014818754</v>
      </c>
      <c r="H31" s="16"/>
    </row>
    <row r="32" spans="1:8" ht="33">
      <c r="A32" s="90"/>
      <c r="B32" s="90" t="s">
        <v>152</v>
      </c>
      <c r="C32" s="103" t="s">
        <v>150</v>
      </c>
      <c r="D32" s="90"/>
      <c r="E32" s="104">
        <f>E33+E35</f>
        <v>756.1</v>
      </c>
      <c r="F32" s="104">
        <f>F33+F35</f>
        <v>733.5</v>
      </c>
      <c r="G32" s="86">
        <f t="shared" si="0"/>
        <v>97.01097738394392</v>
      </c>
      <c r="H32" s="16"/>
    </row>
    <row r="33" spans="1:8" ht="33">
      <c r="A33" s="90"/>
      <c r="B33" s="90" t="s">
        <v>76</v>
      </c>
      <c r="C33" s="103" t="s">
        <v>151</v>
      </c>
      <c r="D33" s="90"/>
      <c r="E33" s="104">
        <f>E34</f>
        <v>225</v>
      </c>
      <c r="F33" s="104">
        <f>F34</f>
        <v>202.4</v>
      </c>
      <c r="G33" s="86">
        <f t="shared" si="0"/>
        <v>89.95555555555555</v>
      </c>
      <c r="H33" s="16"/>
    </row>
    <row r="34" spans="1:8" ht="49.5" customHeight="1">
      <c r="A34" s="90"/>
      <c r="B34" s="90" t="s">
        <v>23</v>
      </c>
      <c r="C34" s="103" t="s">
        <v>151</v>
      </c>
      <c r="D34" s="90">
        <v>200</v>
      </c>
      <c r="E34" s="104">
        <v>225</v>
      </c>
      <c r="F34" s="104">
        <v>202.4</v>
      </c>
      <c r="G34" s="86">
        <f t="shared" si="0"/>
        <v>89.95555555555555</v>
      </c>
      <c r="H34" s="16" t="s">
        <v>230</v>
      </c>
    </row>
    <row r="35" spans="1:8" ht="49.5">
      <c r="A35" s="90"/>
      <c r="B35" s="90" t="s">
        <v>190</v>
      </c>
      <c r="C35" s="103" t="s">
        <v>191</v>
      </c>
      <c r="D35" s="90"/>
      <c r="E35" s="104">
        <f>E36</f>
        <v>531.1</v>
      </c>
      <c r="F35" s="104">
        <f>F36</f>
        <v>531.1</v>
      </c>
      <c r="G35" s="86">
        <f t="shared" si="0"/>
        <v>100</v>
      </c>
      <c r="H35" s="16"/>
    </row>
    <row r="36" spans="1:8" ht="33">
      <c r="A36" s="90"/>
      <c r="B36" s="90" t="s">
        <v>76</v>
      </c>
      <c r="C36" s="103" t="s">
        <v>218</v>
      </c>
      <c r="D36" s="90"/>
      <c r="E36" s="104">
        <f>E37</f>
        <v>531.1</v>
      </c>
      <c r="F36" s="104">
        <f>F37</f>
        <v>531.1</v>
      </c>
      <c r="G36" s="86">
        <f t="shared" si="0"/>
        <v>100</v>
      </c>
      <c r="H36" s="16"/>
    </row>
    <row r="37" spans="1:8" ht="49.5">
      <c r="A37" s="90"/>
      <c r="B37" s="90" t="s">
        <v>23</v>
      </c>
      <c r="C37" s="103" t="s">
        <v>218</v>
      </c>
      <c r="D37" s="90">
        <v>200</v>
      </c>
      <c r="E37" s="104">
        <v>531.1</v>
      </c>
      <c r="F37" s="104">
        <v>531.1</v>
      </c>
      <c r="G37" s="86">
        <f t="shared" si="0"/>
        <v>100</v>
      </c>
      <c r="H37" s="16"/>
    </row>
    <row r="38" spans="1:8" ht="99">
      <c r="A38" s="90" t="s">
        <v>219</v>
      </c>
      <c r="B38" s="90" t="s">
        <v>193</v>
      </c>
      <c r="C38" s="103" t="s">
        <v>194</v>
      </c>
      <c r="D38" s="90"/>
      <c r="E38" s="104">
        <f>E39+E41</f>
        <v>21620.1</v>
      </c>
      <c r="F38" s="104">
        <f>F39+F41</f>
        <v>21620.1</v>
      </c>
      <c r="G38" s="86">
        <f t="shared" si="0"/>
        <v>100</v>
      </c>
      <c r="H38" s="16"/>
    </row>
    <row r="39" spans="1:8" ht="132">
      <c r="A39" s="90"/>
      <c r="B39" s="90" t="s">
        <v>195</v>
      </c>
      <c r="C39" s="103" t="s">
        <v>220</v>
      </c>
      <c r="D39" s="90"/>
      <c r="E39" s="104">
        <f>E40</f>
        <v>475</v>
      </c>
      <c r="F39" s="104">
        <f>F40</f>
        <v>475</v>
      </c>
      <c r="G39" s="86">
        <f t="shared" si="0"/>
        <v>100</v>
      </c>
      <c r="H39" s="16"/>
    </row>
    <row r="40" spans="1:8" ht="49.5">
      <c r="A40" s="90"/>
      <c r="B40" s="90" t="s">
        <v>23</v>
      </c>
      <c r="C40" s="103" t="s">
        <v>220</v>
      </c>
      <c r="D40" s="90">
        <v>200</v>
      </c>
      <c r="E40" s="104">
        <v>475</v>
      </c>
      <c r="F40" s="104">
        <v>475</v>
      </c>
      <c r="G40" s="86">
        <f t="shared" si="0"/>
        <v>100</v>
      </c>
      <c r="H40" s="16"/>
    </row>
    <row r="41" spans="1:8" ht="49.5">
      <c r="A41" s="90"/>
      <c r="B41" s="90" t="s">
        <v>197</v>
      </c>
      <c r="C41" s="103" t="s">
        <v>198</v>
      </c>
      <c r="D41" s="90"/>
      <c r="E41" s="104">
        <f>E42</f>
        <v>21145.1</v>
      </c>
      <c r="F41" s="104">
        <f>F42</f>
        <v>21145.1</v>
      </c>
      <c r="G41" s="86">
        <f t="shared" si="0"/>
        <v>100</v>
      </c>
      <c r="H41" s="16"/>
    </row>
    <row r="42" spans="1:8" ht="39.75" customHeight="1">
      <c r="A42" s="90"/>
      <c r="B42" s="90" t="s">
        <v>35</v>
      </c>
      <c r="C42" s="103" t="s">
        <v>199</v>
      </c>
      <c r="D42" s="90"/>
      <c r="E42" s="104">
        <f>E43</f>
        <v>21145.1</v>
      </c>
      <c r="F42" s="104">
        <f>F43</f>
        <v>21145.1</v>
      </c>
      <c r="G42" s="86">
        <f t="shared" si="0"/>
        <v>100</v>
      </c>
      <c r="H42" s="16"/>
    </row>
    <row r="43" spans="1:8" ht="49.5">
      <c r="A43" s="90"/>
      <c r="B43" s="90" t="s">
        <v>23</v>
      </c>
      <c r="C43" s="103" t="s">
        <v>199</v>
      </c>
      <c r="D43" s="90">
        <v>200</v>
      </c>
      <c r="E43" s="104">
        <v>21145.1</v>
      </c>
      <c r="F43" s="104">
        <v>21145.1</v>
      </c>
      <c r="G43" s="86">
        <f t="shared" si="0"/>
        <v>100</v>
      </c>
      <c r="H43" s="16"/>
    </row>
    <row r="44" spans="1:8" ht="33">
      <c r="A44" s="90" t="s">
        <v>174</v>
      </c>
      <c r="B44" s="90" t="s">
        <v>153</v>
      </c>
      <c r="C44" s="103" t="s">
        <v>154</v>
      </c>
      <c r="D44" s="90"/>
      <c r="E44" s="104">
        <f>E45+E49+E52</f>
        <v>12485.3</v>
      </c>
      <c r="F44" s="104">
        <f>F45+F49+F52</f>
        <v>12251.8</v>
      </c>
      <c r="G44" s="86">
        <f t="shared" si="0"/>
        <v>98.12980064555917</v>
      </c>
      <c r="H44" s="16"/>
    </row>
    <row r="45" spans="1:8" ht="101.25" customHeight="1">
      <c r="A45" s="90"/>
      <c r="B45" s="90" t="s">
        <v>155</v>
      </c>
      <c r="C45" s="103" t="s">
        <v>175</v>
      </c>
      <c r="D45" s="90"/>
      <c r="E45" s="104">
        <f>E46</f>
        <v>5689.7</v>
      </c>
      <c r="F45" s="104">
        <f>F46</f>
        <v>5550</v>
      </c>
      <c r="G45" s="86">
        <f t="shared" si="0"/>
        <v>97.54468601156476</v>
      </c>
      <c r="H45" s="16"/>
    </row>
    <row r="46" spans="1:8" ht="84" customHeight="1">
      <c r="A46" s="90"/>
      <c r="B46" s="90" t="s">
        <v>78</v>
      </c>
      <c r="C46" s="103" t="s">
        <v>156</v>
      </c>
      <c r="D46" s="90"/>
      <c r="E46" s="104">
        <f>E48+E47</f>
        <v>5689.7</v>
      </c>
      <c r="F46" s="104">
        <f>F48+F47</f>
        <v>5550</v>
      </c>
      <c r="G46" s="86">
        <f t="shared" si="0"/>
        <v>97.54468601156476</v>
      </c>
      <c r="H46" s="16"/>
    </row>
    <row r="47" spans="1:8" ht="16.5" customHeight="1">
      <c r="A47" s="90"/>
      <c r="B47" s="90" t="str">
        <f>'[1]Прил 9'!B116</f>
        <v>Культура</v>
      </c>
      <c r="C47" s="103" t="str">
        <f>C48</f>
        <v> 06 1 01 00000 </v>
      </c>
      <c r="D47" s="90">
        <v>400</v>
      </c>
      <c r="E47" s="104">
        <v>318.2</v>
      </c>
      <c r="F47" s="104">
        <v>318.1</v>
      </c>
      <c r="G47" s="86">
        <f t="shared" si="0"/>
        <v>99.96857322438719</v>
      </c>
      <c r="H47" s="16"/>
    </row>
    <row r="48" spans="1:8" ht="82.5">
      <c r="A48" s="90"/>
      <c r="B48" s="90" t="s">
        <v>54</v>
      </c>
      <c r="C48" s="103" t="s">
        <v>156</v>
      </c>
      <c r="D48" s="90">
        <v>600</v>
      </c>
      <c r="E48" s="104">
        <v>5371.5</v>
      </c>
      <c r="F48" s="104">
        <v>5231.9</v>
      </c>
      <c r="G48" s="86">
        <f t="shared" si="0"/>
        <v>97.40109838964906</v>
      </c>
      <c r="H48" s="16"/>
    </row>
    <row r="49" spans="1:8" ht="116.25" customHeight="1">
      <c r="A49" s="90"/>
      <c r="B49" s="90" t="s">
        <v>157</v>
      </c>
      <c r="C49" s="103" t="s">
        <v>158</v>
      </c>
      <c r="D49" s="90"/>
      <c r="E49" s="104">
        <f>E50</f>
        <v>3041.4</v>
      </c>
      <c r="F49" s="104">
        <f>F50</f>
        <v>2947.9</v>
      </c>
      <c r="G49" s="86">
        <f t="shared" si="0"/>
        <v>96.92575787466299</v>
      </c>
      <c r="H49" s="16"/>
    </row>
    <row r="50" spans="1:8" ht="82.5" customHeight="1">
      <c r="A50" s="90"/>
      <c r="B50" s="90" t="s">
        <v>78</v>
      </c>
      <c r="C50" s="103" t="s">
        <v>159</v>
      </c>
      <c r="D50" s="90"/>
      <c r="E50" s="104">
        <f>E51</f>
        <v>3041.4</v>
      </c>
      <c r="F50" s="104">
        <f>F51</f>
        <v>2947.9</v>
      </c>
      <c r="G50" s="86">
        <f t="shared" si="0"/>
        <v>96.92575787466299</v>
      </c>
      <c r="H50" s="16"/>
    </row>
    <row r="51" spans="1:8" ht="82.5">
      <c r="A51" s="90"/>
      <c r="B51" s="90" t="s">
        <v>54</v>
      </c>
      <c r="C51" s="103" t="s">
        <v>159</v>
      </c>
      <c r="D51" s="90">
        <v>600</v>
      </c>
      <c r="E51" s="104">
        <v>3041.4</v>
      </c>
      <c r="F51" s="104">
        <v>2947.9</v>
      </c>
      <c r="G51" s="86">
        <f t="shared" si="0"/>
        <v>96.92575787466299</v>
      </c>
      <c r="H51" s="16"/>
    </row>
    <row r="52" spans="1:8" ht="132.75" customHeight="1">
      <c r="A52" s="90"/>
      <c r="B52" s="90" t="s">
        <v>160</v>
      </c>
      <c r="C52" s="103" t="s">
        <v>176</v>
      </c>
      <c r="D52" s="90"/>
      <c r="E52" s="104">
        <f>E53+E55</f>
        <v>3754.2</v>
      </c>
      <c r="F52" s="104">
        <f>F53+F55</f>
        <v>3753.9</v>
      </c>
      <c r="G52" s="86">
        <f t="shared" si="0"/>
        <v>99.99200894997603</v>
      </c>
      <c r="H52" s="16"/>
    </row>
    <row r="53" spans="1:8" ht="82.5" customHeight="1">
      <c r="A53" s="90"/>
      <c r="B53" s="90" t="s">
        <v>78</v>
      </c>
      <c r="C53" s="103" t="s">
        <v>177</v>
      </c>
      <c r="D53" s="90"/>
      <c r="E53" s="104">
        <f>E54</f>
        <v>3454.2</v>
      </c>
      <c r="F53" s="104">
        <f>F54</f>
        <v>3453.9</v>
      </c>
      <c r="G53" s="86">
        <f t="shared" si="0"/>
        <v>99.99131492096579</v>
      </c>
      <c r="H53" s="16"/>
    </row>
    <row r="54" spans="1:8" ht="82.5">
      <c r="A54" s="90"/>
      <c r="B54" s="90" t="s">
        <v>54</v>
      </c>
      <c r="C54" s="103" t="s">
        <v>177</v>
      </c>
      <c r="D54" s="90">
        <v>600</v>
      </c>
      <c r="E54" s="104">
        <v>3454.2</v>
      </c>
      <c r="F54" s="104">
        <v>3453.9</v>
      </c>
      <c r="G54" s="86">
        <f t="shared" si="0"/>
        <v>99.99131492096579</v>
      </c>
      <c r="H54" s="16"/>
    </row>
    <row r="55" spans="1:8" ht="18.75">
      <c r="A55" s="90"/>
      <c r="B55" s="90" t="s">
        <v>202</v>
      </c>
      <c r="C55" s="103" t="s">
        <v>203</v>
      </c>
      <c r="D55" s="90"/>
      <c r="E55" s="104">
        <f>E56</f>
        <v>300</v>
      </c>
      <c r="F55" s="104">
        <f>F56</f>
        <v>300</v>
      </c>
      <c r="G55" s="86">
        <f t="shared" si="0"/>
        <v>100</v>
      </c>
      <c r="H55" s="16"/>
    </row>
    <row r="56" spans="1:8" ht="99">
      <c r="A56" s="90"/>
      <c r="B56" s="90" t="s">
        <v>204</v>
      </c>
      <c r="C56" s="103" t="s">
        <v>221</v>
      </c>
      <c r="D56" s="90"/>
      <c r="E56" s="104">
        <f>E57</f>
        <v>300</v>
      </c>
      <c r="F56" s="104">
        <f>F57</f>
        <v>300</v>
      </c>
      <c r="G56" s="86">
        <f t="shared" si="0"/>
        <v>100</v>
      </c>
      <c r="H56" s="16"/>
    </row>
    <row r="57" spans="1:8" ht="82.5">
      <c r="A57" s="90"/>
      <c r="B57" s="90" t="s">
        <v>54</v>
      </c>
      <c r="C57" s="103" t="s">
        <v>221</v>
      </c>
      <c r="D57" s="90">
        <v>600</v>
      </c>
      <c r="E57" s="104">
        <v>300</v>
      </c>
      <c r="F57" s="104">
        <v>300</v>
      </c>
      <c r="G57" s="86">
        <f t="shared" si="0"/>
        <v>100</v>
      </c>
      <c r="H57" s="16"/>
    </row>
    <row r="58" spans="1:8" ht="66">
      <c r="A58" s="90" t="s">
        <v>178</v>
      </c>
      <c r="B58" s="90" t="s">
        <v>166</v>
      </c>
      <c r="C58" s="103" t="s">
        <v>167</v>
      </c>
      <c r="D58" s="90"/>
      <c r="E58" s="104">
        <f>E59</f>
        <v>2144.9</v>
      </c>
      <c r="F58" s="104">
        <f>F59</f>
        <v>2140.9</v>
      </c>
      <c r="G58" s="86">
        <f t="shared" si="0"/>
        <v>99.81351111939951</v>
      </c>
      <c r="H58" s="16"/>
    </row>
    <row r="59" spans="1:8" ht="85.5" customHeight="1">
      <c r="A59" s="90"/>
      <c r="B59" s="90" t="s">
        <v>78</v>
      </c>
      <c r="C59" s="103" t="s">
        <v>168</v>
      </c>
      <c r="D59" s="90"/>
      <c r="E59" s="104">
        <f>E60</f>
        <v>2144.9</v>
      </c>
      <c r="F59" s="104">
        <f>F60</f>
        <v>2140.9</v>
      </c>
      <c r="G59" s="86">
        <f t="shared" si="0"/>
        <v>99.81351111939951</v>
      </c>
      <c r="H59" s="16"/>
    </row>
    <row r="60" spans="1:8" ht="82.5">
      <c r="A60" s="90"/>
      <c r="B60" s="90" t="s">
        <v>54</v>
      </c>
      <c r="C60" s="103" t="s">
        <v>168</v>
      </c>
      <c r="D60" s="90">
        <v>600</v>
      </c>
      <c r="E60" s="104">
        <v>2144.9</v>
      </c>
      <c r="F60" s="104">
        <v>2140.9</v>
      </c>
      <c r="G60" s="86">
        <f t="shared" si="0"/>
        <v>99.81351111939951</v>
      </c>
      <c r="H60" s="16"/>
    </row>
    <row r="61" spans="1:8" ht="82.5">
      <c r="A61" s="90">
        <v>8</v>
      </c>
      <c r="B61" s="90" t="s">
        <v>222</v>
      </c>
      <c r="C61" s="90" t="s">
        <v>223</v>
      </c>
      <c r="D61" s="90"/>
      <c r="E61" s="104">
        <f>E62</f>
        <v>65.8</v>
      </c>
      <c r="F61" s="104">
        <f>F62</f>
        <v>65.6</v>
      </c>
      <c r="G61" s="86">
        <f t="shared" si="0"/>
        <v>99.69604863221883</v>
      </c>
      <c r="H61" s="16"/>
    </row>
    <row r="62" spans="1:8" ht="33">
      <c r="A62" s="105"/>
      <c r="B62" s="90" t="s">
        <v>35</v>
      </c>
      <c r="C62" s="90" t="s">
        <v>224</v>
      </c>
      <c r="D62" s="90"/>
      <c r="E62" s="104">
        <f>E63</f>
        <v>65.8</v>
      </c>
      <c r="F62" s="104">
        <f>F63</f>
        <v>65.6</v>
      </c>
      <c r="G62" s="86">
        <f t="shared" si="0"/>
        <v>99.69604863221883</v>
      </c>
      <c r="H62" s="16"/>
    </row>
    <row r="63" spans="1:8" ht="49.5">
      <c r="A63" s="90"/>
      <c r="B63" s="90" t="s">
        <v>23</v>
      </c>
      <c r="C63" s="103" t="s">
        <v>182</v>
      </c>
      <c r="D63" s="103">
        <v>200</v>
      </c>
      <c r="E63" s="104">
        <v>65.8</v>
      </c>
      <c r="F63" s="104">
        <v>65.6</v>
      </c>
      <c r="G63" s="86">
        <f t="shared" si="0"/>
        <v>99.69604863221883</v>
      </c>
      <c r="H63" s="16"/>
    </row>
    <row r="64" spans="1:8" ht="49.5">
      <c r="A64" s="90"/>
      <c r="B64" s="90" t="s">
        <v>18</v>
      </c>
      <c r="C64" s="103" t="s">
        <v>103</v>
      </c>
      <c r="D64" s="90"/>
      <c r="E64" s="104">
        <f>E65</f>
        <v>884.1</v>
      </c>
      <c r="F64" s="104">
        <f>F65</f>
        <v>884.1</v>
      </c>
      <c r="G64" s="86">
        <f t="shared" si="0"/>
        <v>100</v>
      </c>
      <c r="H64" s="16"/>
    </row>
    <row r="65" spans="1:8" ht="148.5">
      <c r="A65" s="90"/>
      <c r="B65" s="90" t="s">
        <v>19</v>
      </c>
      <c r="C65" s="103" t="s">
        <v>103</v>
      </c>
      <c r="D65" s="90">
        <v>100</v>
      </c>
      <c r="E65" s="104">
        <v>884.1</v>
      </c>
      <c r="F65" s="104">
        <v>884.1</v>
      </c>
      <c r="G65" s="86">
        <f t="shared" si="0"/>
        <v>100</v>
      </c>
      <c r="H65" s="16"/>
    </row>
    <row r="66" spans="1:8" ht="82.5">
      <c r="A66" s="90"/>
      <c r="B66" s="90" t="s">
        <v>21</v>
      </c>
      <c r="C66" s="103" t="s">
        <v>104</v>
      </c>
      <c r="D66" s="90"/>
      <c r="E66" s="104">
        <f>E67+E72+E75+E78+E84</f>
        <v>25656.100000000002</v>
      </c>
      <c r="F66" s="104">
        <f>F67+F72+F75+F78+F84</f>
        <v>25441.1</v>
      </c>
      <c r="G66" s="86">
        <f t="shared" si="0"/>
        <v>99.16199266451252</v>
      </c>
      <c r="H66" s="16"/>
    </row>
    <row r="67" spans="1:8" ht="99">
      <c r="A67" s="90"/>
      <c r="B67" s="90" t="s">
        <v>22</v>
      </c>
      <c r="C67" s="103" t="s">
        <v>105</v>
      </c>
      <c r="D67" s="90"/>
      <c r="E67" s="104">
        <f>E68</f>
        <v>7899.400000000001</v>
      </c>
      <c r="F67" s="104">
        <f>F68</f>
        <v>7898</v>
      </c>
      <c r="G67" s="86">
        <f t="shared" si="0"/>
        <v>99.98227713497228</v>
      </c>
      <c r="H67" s="16"/>
    </row>
    <row r="68" spans="1:8" ht="49.5">
      <c r="A68" s="90"/>
      <c r="B68" s="90" t="s">
        <v>18</v>
      </c>
      <c r="C68" s="103" t="s">
        <v>106</v>
      </c>
      <c r="D68" s="90"/>
      <c r="E68" s="104">
        <f>E69+E70+E71</f>
        <v>7899.400000000001</v>
      </c>
      <c r="F68" s="104">
        <f>F69+F70+F71</f>
        <v>7898</v>
      </c>
      <c r="G68" s="86">
        <f t="shared" si="0"/>
        <v>99.98227713497228</v>
      </c>
      <c r="H68" s="16"/>
    </row>
    <row r="69" spans="1:8" ht="148.5">
      <c r="A69" s="90"/>
      <c r="B69" s="90" t="s">
        <v>19</v>
      </c>
      <c r="C69" s="103" t="s">
        <v>106</v>
      </c>
      <c r="D69" s="90">
        <v>100</v>
      </c>
      <c r="E69" s="104">
        <v>6641.5</v>
      </c>
      <c r="F69" s="104">
        <v>6641.5</v>
      </c>
      <c r="G69" s="86">
        <f t="shared" si="0"/>
        <v>100</v>
      </c>
      <c r="H69" s="16"/>
    </row>
    <row r="70" spans="1:8" ht="49.5">
      <c r="A70" s="90"/>
      <c r="B70" s="90" t="s">
        <v>23</v>
      </c>
      <c r="C70" s="103" t="s">
        <v>106</v>
      </c>
      <c r="D70" s="90">
        <v>200</v>
      </c>
      <c r="E70" s="104">
        <v>1127.3</v>
      </c>
      <c r="F70" s="104">
        <v>1127.2</v>
      </c>
      <c r="G70" s="86">
        <f t="shared" si="0"/>
        <v>99.99112924687307</v>
      </c>
      <c r="H70" s="16"/>
    </row>
    <row r="71" spans="1:8" ht="33">
      <c r="A71" s="90"/>
      <c r="B71" s="90" t="s">
        <v>24</v>
      </c>
      <c r="C71" s="103" t="s">
        <v>106</v>
      </c>
      <c r="D71" s="90">
        <v>800</v>
      </c>
      <c r="E71" s="104">
        <v>130.6</v>
      </c>
      <c r="F71" s="104">
        <v>129.3</v>
      </c>
      <c r="G71" s="86">
        <f t="shared" si="0"/>
        <v>99.00459418070446</v>
      </c>
      <c r="H71" s="16"/>
    </row>
    <row r="72" spans="1:8" ht="18.75">
      <c r="A72" s="90"/>
      <c r="B72" s="90" t="s">
        <v>25</v>
      </c>
      <c r="C72" s="103" t="s">
        <v>107</v>
      </c>
      <c r="D72" s="90"/>
      <c r="E72" s="104">
        <f>E73</f>
        <v>7.6</v>
      </c>
      <c r="F72" s="104">
        <f>F73</f>
        <v>7.6</v>
      </c>
      <c r="G72" s="86">
        <f t="shared" si="0"/>
        <v>100</v>
      </c>
      <c r="H72" s="16"/>
    </row>
    <row r="73" spans="1:8" ht="82.5">
      <c r="A73" s="90"/>
      <c r="B73" s="90" t="s">
        <v>26</v>
      </c>
      <c r="C73" s="103" t="s">
        <v>108</v>
      </c>
      <c r="D73" s="90"/>
      <c r="E73" s="104">
        <f>E74</f>
        <v>7.6</v>
      </c>
      <c r="F73" s="104">
        <f>F74</f>
        <v>7.6</v>
      </c>
      <c r="G73" s="86">
        <f aca="true" t="shared" si="1" ref="G73:G83">F73/E73*100</f>
        <v>100</v>
      </c>
      <c r="H73" s="16"/>
    </row>
    <row r="74" spans="1:8" ht="49.5">
      <c r="A74" s="90"/>
      <c r="B74" s="90" t="s">
        <v>23</v>
      </c>
      <c r="C74" s="103" t="s">
        <v>108</v>
      </c>
      <c r="D74" s="90">
        <v>200</v>
      </c>
      <c r="E74" s="104">
        <v>7.6</v>
      </c>
      <c r="F74" s="104">
        <v>7.6</v>
      </c>
      <c r="G74" s="86">
        <f t="shared" si="1"/>
        <v>100</v>
      </c>
      <c r="H74" s="16"/>
    </row>
    <row r="75" spans="1:8" ht="33">
      <c r="A75" s="90"/>
      <c r="B75" s="90" t="s">
        <v>32</v>
      </c>
      <c r="C75" s="103" t="s">
        <v>112</v>
      </c>
      <c r="D75" s="90"/>
      <c r="E75" s="104">
        <f>E76</f>
        <v>100</v>
      </c>
      <c r="F75" s="104">
        <f>F76</f>
        <v>0</v>
      </c>
      <c r="G75" s="86">
        <f t="shared" si="1"/>
        <v>0</v>
      </c>
      <c r="H75" s="16"/>
    </row>
    <row r="76" spans="1:8" ht="49.5">
      <c r="A76" s="90"/>
      <c r="B76" s="90" t="s">
        <v>33</v>
      </c>
      <c r="C76" s="103" t="s">
        <v>113</v>
      </c>
      <c r="D76" s="90"/>
      <c r="E76" s="104">
        <f>E77</f>
        <v>100</v>
      </c>
      <c r="F76" s="104">
        <f>F77</f>
        <v>0</v>
      </c>
      <c r="G76" s="86">
        <f t="shared" si="1"/>
        <v>0</v>
      </c>
      <c r="H76" s="16"/>
    </row>
    <row r="77" spans="1:8" ht="33">
      <c r="A77" s="90"/>
      <c r="B77" s="90" t="s">
        <v>24</v>
      </c>
      <c r="C77" s="103" t="s">
        <v>113</v>
      </c>
      <c r="D77" s="90">
        <v>800</v>
      </c>
      <c r="E77" s="104">
        <f>'[1]Прил 9'!H36</f>
        <v>100</v>
      </c>
      <c r="F77" s="104">
        <v>0</v>
      </c>
      <c r="G77" s="86">
        <f t="shared" si="1"/>
        <v>0</v>
      </c>
      <c r="H77" s="16"/>
    </row>
    <row r="78" spans="1:8" ht="49.5">
      <c r="A78" s="90"/>
      <c r="B78" s="90" t="s">
        <v>37</v>
      </c>
      <c r="C78" s="103" t="s">
        <v>120</v>
      </c>
      <c r="D78" s="90"/>
      <c r="E78" s="104">
        <f>E79</f>
        <v>15291.1</v>
      </c>
      <c r="F78" s="104">
        <f>F79</f>
        <v>15178.5</v>
      </c>
      <c r="G78" s="86">
        <f t="shared" si="1"/>
        <v>99.26362393810778</v>
      </c>
      <c r="H78" s="16"/>
    </row>
    <row r="79" spans="1:8" ht="99">
      <c r="A79" s="90"/>
      <c r="B79" s="90" t="s">
        <v>38</v>
      </c>
      <c r="C79" s="103" t="s">
        <v>121</v>
      </c>
      <c r="D79" s="90"/>
      <c r="E79" s="104">
        <f>E80+E81+E82+E83</f>
        <v>15291.1</v>
      </c>
      <c r="F79" s="104">
        <f>F80+F81+F82+F83</f>
        <v>15178.5</v>
      </c>
      <c r="G79" s="86">
        <f t="shared" si="1"/>
        <v>99.26362393810778</v>
      </c>
      <c r="H79" s="16"/>
    </row>
    <row r="80" spans="1:8" ht="148.5">
      <c r="A80" s="90"/>
      <c r="B80" s="90" t="s">
        <v>19</v>
      </c>
      <c r="C80" s="103" t="s">
        <v>121</v>
      </c>
      <c r="D80" s="90">
        <v>100</v>
      </c>
      <c r="E80" s="104">
        <v>6403.7</v>
      </c>
      <c r="F80" s="104">
        <v>6403.7</v>
      </c>
      <c r="G80" s="86">
        <f t="shared" si="1"/>
        <v>100</v>
      </c>
      <c r="H80" s="16"/>
    </row>
    <row r="81" spans="1:8" ht="49.5">
      <c r="A81" s="90"/>
      <c r="B81" s="90" t="s">
        <v>23</v>
      </c>
      <c r="C81" s="103" t="s">
        <v>121</v>
      </c>
      <c r="D81" s="90">
        <v>200</v>
      </c>
      <c r="E81" s="104">
        <v>8829</v>
      </c>
      <c r="F81" s="104">
        <v>8733</v>
      </c>
      <c r="G81" s="86">
        <f t="shared" si="1"/>
        <v>98.91267414203195</v>
      </c>
      <c r="H81" s="16"/>
    </row>
    <row r="82" spans="1:8" ht="66">
      <c r="A82" s="90"/>
      <c r="B82" s="90" t="s">
        <v>225</v>
      </c>
      <c r="C82" s="103" t="s">
        <v>180</v>
      </c>
      <c r="D82" s="90">
        <v>300</v>
      </c>
      <c r="E82" s="104">
        <v>33.4</v>
      </c>
      <c r="F82" s="104">
        <v>33.3</v>
      </c>
      <c r="G82" s="86">
        <f t="shared" si="1"/>
        <v>99.7005988023952</v>
      </c>
      <c r="H82" s="16"/>
    </row>
    <row r="83" spans="1:8" ht="36.75" customHeight="1">
      <c r="A83" s="90"/>
      <c r="B83" s="90" t="s">
        <v>24</v>
      </c>
      <c r="C83" s="103" t="s">
        <v>121</v>
      </c>
      <c r="D83" s="90">
        <v>800</v>
      </c>
      <c r="E83" s="104">
        <v>25</v>
      </c>
      <c r="F83" s="104">
        <v>8.5</v>
      </c>
      <c r="G83" s="86">
        <f t="shared" si="1"/>
        <v>34</v>
      </c>
      <c r="H83" s="16" t="s">
        <v>230</v>
      </c>
    </row>
    <row r="84" spans="1:8" ht="66.75" customHeight="1">
      <c r="A84" s="90"/>
      <c r="B84" s="90" t="s">
        <v>39</v>
      </c>
      <c r="C84" s="103" t="s">
        <v>122</v>
      </c>
      <c r="D84" s="90"/>
      <c r="E84" s="104">
        <f>E85</f>
        <v>2358</v>
      </c>
      <c r="F84" s="104">
        <f>F85</f>
        <v>2357</v>
      </c>
      <c r="G84" s="86">
        <f aca="true" t="shared" si="2" ref="G84:G104">F84/E84*100</f>
        <v>99.95759117896522</v>
      </c>
      <c r="H84" s="16"/>
    </row>
    <row r="85" spans="1:8" ht="82.5">
      <c r="A85" s="90"/>
      <c r="B85" s="90" t="s">
        <v>40</v>
      </c>
      <c r="C85" s="103" t="s">
        <v>123</v>
      </c>
      <c r="D85" s="90"/>
      <c r="E85" s="104">
        <f>E86+E87+E88</f>
        <v>2358</v>
      </c>
      <c r="F85" s="104">
        <f>F86+F87+F88</f>
        <v>2357</v>
      </c>
      <c r="G85" s="86">
        <f t="shared" si="2"/>
        <v>99.95759117896522</v>
      </c>
      <c r="H85" s="16"/>
    </row>
    <row r="86" spans="1:8" ht="48.75" customHeight="1">
      <c r="A86" s="90"/>
      <c r="B86" s="90" t="s">
        <v>19</v>
      </c>
      <c r="C86" s="103" t="s">
        <v>123</v>
      </c>
      <c r="D86" s="90">
        <v>100</v>
      </c>
      <c r="E86" s="104">
        <v>1902.7</v>
      </c>
      <c r="F86" s="104">
        <v>1902.7</v>
      </c>
      <c r="G86" s="86">
        <f t="shared" si="2"/>
        <v>100</v>
      </c>
      <c r="H86" s="16"/>
    </row>
    <row r="87" spans="1:8" ht="49.5">
      <c r="A87" s="90"/>
      <c r="B87" s="90" t="s">
        <v>23</v>
      </c>
      <c r="C87" s="103" t="s">
        <v>123</v>
      </c>
      <c r="D87" s="90">
        <v>200</v>
      </c>
      <c r="E87" s="104">
        <v>455.3</v>
      </c>
      <c r="F87" s="104">
        <v>454.3</v>
      </c>
      <c r="G87" s="86">
        <f t="shared" si="2"/>
        <v>99.78036459477268</v>
      </c>
      <c r="H87" s="16"/>
    </row>
    <row r="88" spans="1:8" ht="33">
      <c r="A88" s="90"/>
      <c r="B88" s="90" t="s">
        <v>24</v>
      </c>
      <c r="C88" s="103" t="s">
        <v>123</v>
      </c>
      <c r="D88" s="90">
        <v>800</v>
      </c>
      <c r="E88" s="104">
        <v>0</v>
      </c>
      <c r="F88" s="104">
        <v>0</v>
      </c>
      <c r="G88" s="86">
        <v>0</v>
      </c>
      <c r="H88" s="16"/>
    </row>
    <row r="89" spans="1:8" ht="66">
      <c r="A89" s="90"/>
      <c r="B89" s="90" t="s">
        <v>43</v>
      </c>
      <c r="C89" s="103" t="s">
        <v>124</v>
      </c>
      <c r="D89" s="90"/>
      <c r="E89" s="104">
        <f>E90</f>
        <v>729.3</v>
      </c>
      <c r="F89" s="104">
        <f>F90</f>
        <v>729.3</v>
      </c>
      <c r="G89" s="86">
        <f t="shared" si="2"/>
        <v>100</v>
      </c>
      <c r="H89" s="16"/>
    </row>
    <row r="90" spans="1:8" ht="66">
      <c r="A90" s="90"/>
      <c r="B90" s="90" t="s">
        <v>43</v>
      </c>
      <c r="C90" s="103" t="s">
        <v>125</v>
      </c>
      <c r="D90" s="90"/>
      <c r="E90" s="104">
        <f>E91</f>
        <v>729.3</v>
      </c>
      <c r="F90" s="104">
        <f>F91</f>
        <v>729.3</v>
      </c>
      <c r="G90" s="86">
        <f t="shared" si="2"/>
        <v>100</v>
      </c>
      <c r="H90" s="16"/>
    </row>
    <row r="91" spans="1:8" ht="148.5">
      <c r="A91" s="90"/>
      <c r="B91" s="90" t="s">
        <v>19</v>
      </c>
      <c r="C91" s="103" t="s">
        <v>125</v>
      </c>
      <c r="D91" s="90">
        <v>100</v>
      </c>
      <c r="E91" s="104">
        <v>729.3</v>
      </c>
      <c r="F91" s="104">
        <v>729.3</v>
      </c>
      <c r="G91" s="86">
        <f t="shared" si="2"/>
        <v>100</v>
      </c>
      <c r="H91" s="16"/>
    </row>
    <row r="92" spans="1:8" ht="33">
      <c r="A92" s="90" t="s">
        <v>179</v>
      </c>
      <c r="B92" s="90" t="s">
        <v>28</v>
      </c>
      <c r="C92" s="103" t="s">
        <v>109</v>
      </c>
      <c r="D92" s="90"/>
      <c r="E92" s="104">
        <f aca="true" t="shared" si="3" ref="E92:F94">E93</f>
        <v>347</v>
      </c>
      <c r="F92" s="104">
        <f t="shared" si="3"/>
        <v>347</v>
      </c>
      <c r="G92" s="86">
        <f t="shared" si="2"/>
        <v>100</v>
      </c>
      <c r="H92" s="16"/>
    </row>
    <row r="93" spans="1:8" ht="99">
      <c r="A93" s="90"/>
      <c r="B93" s="90" t="s">
        <v>29</v>
      </c>
      <c r="C93" s="103" t="s">
        <v>110</v>
      </c>
      <c r="D93" s="90"/>
      <c r="E93" s="104">
        <f t="shared" si="3"/>
        <v>347</v>
      </c>
      <c r="F93" s="104">
        <f t="shared" si="3"/>
        <v>347</v>
      </c>
      <c r="G93" s="86">
        <f t="shared" si="2"/>
        <v>100</v>
      </c>
      <c r="H93" s="16"/>
    </row>
    <row r="94" spans="1:8" ht="49.5">
      <c r="A94" s="90"/>
      <c r="B94" s="90" t="s">
        <v>18</v>
      </c>
      <c r="C94" s="103" t="s">
        <v>226</v>
      </c>
      <c r="D94" s="90"/>
      <c r="E94" s="104">
        <f t="shared" si="3"/>
        <v>347</v>
      </c>
      <c r="F94" s="104">
        <f t="shared" si="3"/>
        <v>347</v>
      </c>
      <c r="G94" s="86">
        <f t="shared" si="2"/>
        <v>100</v>
      </c>
      <c r="H94" s="16"/>
    </row>
    <row r="95" spans="1:8" ht="18.75">
      <c r="A95" s="90"/>
      <c r="B95" s="90" t="s">
        <v>30</v>
      </c>
      <c r="C95" s="103" t="s">
        <v>226</v>
      </c>
      <c r="D95" s="90">
        <v>500</v>
      </c>
      <c r="E95" s="104">
        <v>347</v>
      </c>
      <c r="F95" s="104">
        <v>347</v>
      </c>
      <c r="G95" s="86">
        <f t="shared" si="2"/>
        <v>100</v>
      </c>
      <c r="H95" s="16"/>
    </row>
    <row r="96" spans="1:8" ht="49.5">
      <c r="A96" s="90">
        <v>10</v>
      </c>
      <c r="B96" s="90" t="s">
        <v>207</v>
      </c>
      <c r="C96" s="103" t="s">
        <v>211</v>
      </c>
      <c r="D96" s="90">
        <v>700</v>
      </c>
      <c r="E96" s="104">
        <v>73</v>
      </c>
      <c r="F96" s="104">
        <v>72.8</v>
      </c>
      <c r="G96" s="86">
        <f t="shared" si="2"/>
        <v>99.72602739726028</v>
      </c>
      <c r="H96" s="16"/>
    </row>
    <row r="97" spans="1:8" ht="49.5">
      <c r="A97" s="90">
        <v>11</v>
      </c>
      <c r="B97" s="90" t="s">
        <v>114</v>
      </c>
      <c r="C97" s="103" t="s">
        <v>115</v>
      </c>
      <c r="D97" s="90"/>
      <c r="E97" s="104">
        <f>E98</f>
        <v>1041.8000000000002</v>
      </c>
      <c r="F97" s="104">
        <f>F98</f>
        <v>1033.3999999999999</v>
      </c>
      <c r="G97" s="86">
        <f t="shared" si="2"/>
        <v>99.1937032059896</v>
      </c>
      <c r="H97" s="16"/>
    </row>
    <row r="98" spans="1:8" ht="18.75">
      <c r="A98" s="90"/>
      <c r="B98" s="90" t="s">
        <v>81</v>
      </c>
      <c r="C98" s="103" t="s">
        <v>116</v>
      </c>
      <c r="D98" s="90"/>
      <c r="E98" s="104">
        <f>E99+E101+E103+E105+E107+E109</f>
        <v>1041.8000000000002</v>
      </c>
      <c r="F98" s="104">
        <f>F99+F101+F103+F105+F107+F109</f>
        <v>1033.3999999999999</v>
      </c>
      <c r="G98" s="86">
        <f t="shared" si="2"/>
        <v>99.1937032059896</v>
      </c>
      <c r="H98" s="16"/>
    </row>
    <row r="99" spans="1:8" ht="82.5">
      <c r="A99" s="90"/>
      <c r="B99" s="90" t="s">
        <v>117</v>
      </c>
      <c r="C99" s="103" t="s">
        <v>118</v>
      </c>
      <c r="D99" s="90"/>
      <c r="E99" s="104">
        <f>E100</f>
        <v>194</v>
      </c>
      <c r="F99" s="104">
        <f>F100</f>
        <v>193.7</v>
      </c>
      <c r="G99" s="86">
        <f t="shared" si="2"/>
        <v>99.84536082474226</v>
      </c>
      <c r="H99" s="16"/>
    </row>
    <row r="100" spans="1:8" ht="49.5">
      <c r="A100" s="90"/>
      <c r="B100" s="90" t="s">
        <v>23</v>
      </c>
      <c r="C100" s="103" t="s">
        <v>118</v>
      </c>
      <c r="D100" s="90">
        <v>200</v>
      </c>
      <c r="E100" s="104">
        <v>194</v>
      </c>
      <c r="F100" s="104">
        <v>193.7</v>
      </c>
      <c r="G100" s="86">
        <f t="shared" si="2"/>
        <v>99.84536082474226</v>
      </c>
      <c r="H100" s="16"/>
    </row>
    <row r="101" spans="1:8" ht="66">
      <c r="A101" s="90"/>
      <c r="B101" s="90" t="s">
        <v>82</v>
      </c>
      <c r="C101" s="103" t="s">
        <v>119</v>
      </c>
      <c r="D101" s="90"/>
      <c r="E101" s="104">
        <f>E102</f>
        <v>201.6</v>
      </c>
      <c r="F101" s="104">
        <f>F102</f>
        <v>201.6</v>
      </c>
      <c r="G101" s="86">
        <f t="shared" si="2"/>
        <v>100</v>
      </c>
      <c r="H101" s="16"/>
    </row>
    <row r="102" spans="1:8" ht="49.5">
      <c r="A102" s="90"/>
      <c r="B102" s="90" t="s">
        <v>23</v>
      </c>
      <c r="C102" s="103" t="s">
        <v>119</v>
      </c>
      <c r="D102" s="90">
        <v>200</v>
      </c>
      <c r="E102" s="104">
        <v>201.6</v>
      </c>
      <c r="F102" s="104">
        <v>201.6</v>
      </c>
      <c r="G102" s="86">
        <f t="shared" si="2"/>
        <v>100</v>
      </c>
      <c r="H102" s="16"/>
    </row>
    <row r="103" spans="1:8" ht="82.5">
      <c r="A103" s="90"/>
      <c r="B103" s="90" t="s">
        <v>140</v>
      </c>
      <c r="C103" s="103" t="s">
        <v>141</v>
      </c>
      <c r="D103" s="90"/>
      <c r="E103" s="104">
        <f>E104</f>
        <v>4</v>
      </c>
      <c r="F103" s="104">
        <f>F104</f>
        <v>3.8</v>
      </c>
      <c r="G103" s="86">
        <f t="shared" si="2"/>
        <v>95</v>
      </c>
      <c r="H103" s="16"/>
    </row>
    <row r="104" spans="1:8" ht="49.5">
      <c r="A104" s="90"/>
      <c r="B104" s="90" t="s">
        <v>23</v>
      </c>
      <c r="C104" s="103" t="s">
        <v>141</v>
      </c>
      <c r="D104" s="90">
        <v>200</v>
      </c>
      <c r="E104" s="104">
        <v>4</v>
      </c>
      <c r="F104" s="104">
        <v>3.8</v>
      </c>
      <c r="G104" s="86">
        <f t="shared" si="2"/>
        <v>95</v>
      </c>
      <c r="H104" s="16"/>
    </row>
    <row r="105" spans="1:8" ht="66.75" customHeight="1">
      <c r="A105" s="90"/>
      <c r="B105" s="90" t="s">
        <v>57</v>
      </c>
      <c r="C105" s="103" t="s">
        <v>206</v>
      </c>
      <c r="D105" s="90"/>
      <c r="E105" s="104">
        <f>E106</f>
        <v>514.2</v>
      </c>
      <c r="F105" s="104">
        <f>F106</f>
        <v>507.5</v>
      </c>
      <c r="G105" s="86">
        <f aca="true" t="shared" si="4" ref="G105:G110">F105/E105*100</f>
        <v>98.69700505639828</v>
      </c>
      <c r="H105" s="16"/>
    </row>
    <row r="106" spans="1:8" ht="33">
      <c r="A106" s="90"/>
      <c r="B106" s="90" t="s">
        <v>58</v>
      </c>
      <c r="C106" s="103" t="s">
        <v>206</v>
      </c>
      <c r="D106" s="90">
        <v>300</v>
      </c>
      <c r="E106" s="104">
        <v>514.2</v>
      </c>
      <c r="F106" s="104">
        <v>507.5</v>
      </c>
      <c r="G106" s="86">
        <f t="shared" si="4"/>
        <v>98.69700505639828</v>
      </c>
      <c r="H106" s="16"/>
    </row>
    <row r="107" spans="1:8" ht="48.75" customHeight="1">
      <c r="A107" s="90"/>
      <c r="B107" s="90" t="s">
        <v>164</v>
      </c>
      <c r="C107" s="103" t="s">
        <v>163</v>
      </c>
      <c r="D107" s="90"/>
      <c r="E107" s="104">
        <f>E108</f>
        <v>83</v>
      </c>
      <c r="F107" s="104">
        <f>F108</f>
        <v>82</v>
      </c>
      <c r="G107" s="86">
        <f t="shared" si="4"/>
        <v>98.79518072289156</v>
      </c>
      <c r="H107" s="16"/>
    </row>
    <row r="108" spans="1:8" ht="33">
      <c r="A108" s="90"/>
      <c r="B108" s="90" t="s">
        <v>58</v>
      </c>
      <c r="C108" s="103" t="s">
        <v>163</v>
      </c>
      <c r="D108" s="90">
        <v>300</v>
      </c>
      <c r="E108" s="104">
        <v>83</v>
      </c>
      <c r="F108" s="104">
        <v>82</v>
      </c>
      <c r="G108" s="86">
        <f t="shared" si="4"/>
        <v>98.79518072289156</v>
      </c>
      <c r="H108" s="16"/>
    </row>
    <row r="109" spans="1:8" ht="99">
      <c r="A109" s="90"/>
      <c r="B109" s="90" t="s">
        <v>169</v>
      </c>
      <c r="C109" s="103" t="s">
        <v>165</v>
      </c>
      <c r="D109" s="90"/>
      <c r="E109" s="104">
        <f>E110</f>
        <v>45</v>
      </c>
      <c r="F109" s="104">
        <f>F110</f>
        <v>44.8</v>
      </c>
      <c r="G109" s="86">
        <f t="shared" si="4"/>
        <v>99.55555555555556</v>
      </c>
      <c r="H109" s="16"/>
    </row>
    <row r="110" spans="1:8" ht="53.25" customHeight="1">
      <c r="A110" s="90"/>
      <c r="B110" s="90" t="s">
        <v>23</v>
      </c>
      <c r="C110" s="103" t="s">
        <v>227</v>
      </c>
      <c r="D110" s="90">
        <v>200</v>
      </c>
      <c r="E110" s="104">
        <v>45</v>
      </c>
      <c r="F110" s="104">
        <v>44.8</v>
      </c>
      <c r="G110" s="86">
        <f t="shared" si="4"/>
        <v>99.55555555555556</v>
      </c>
      <c r="H110" s="16"/>
    </row>
    <row r="111" spans="1:8" ht="4.5" customHeight="1">
      <c r="A111" s="17"/>
      <c r="B111" s="26"/>
      <c r="C111" s="17"/>
      <c r="D111" s="17"/>
      <c r="E111" s="17"/>
      <c r="F111" s="17"/>
      <c r="G111" s="27"/>
      <c r="H111" s="28"/>
    </row>
    <row r="112" spans="1:8" ht="57" customHeight="1">
      <c r="A112" s="112" t="s">
        <v>3</v>
      </c>
      <c r="B112" s="112"/>
      <c r="C112" s="17"/>
      <c r="D112" s="17"/>
      <c r="E112" s="17"/>
      <c r="F112" s="17"/>
      <c r="G112" s="113" t="s">
        <v>79</v>
      </c>
      <c r="H112" s="113"/>
    </row>
  </sheetData>
  <sheetProtection/>
  <mergeCells count="8">
    <mergeCell ref="F1:H1"/>
    <mergeCell ref="A3:H3"/>
    <mergeCell ref="A112:B112"/>
    <mergeCell ref="G112:H112"/>
    <mergeCell ref="F5:F6"/>
    <mergeCell ref="G5:G6"/>
    <mergeCell ref="H5:H6"/>
    <mergeCell ref="F2:H2"/>
  </mergeCells>
  <printOptions/>
  <pageMargins left="0.7874015748031497" right="0.1968503937007874" top="0.9055118110236221" bottom="0.7086614173228347" header="0.3937007874015748" footer="0.196850393700787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="70" zoomScaleNormal="70" zoomScalePageLayoutView="0" workbookViewId="0" topLeftCell="A130">
      <selection activeCell="H6" sqref="H6"/>
    </sheetView>
  </sheetViews>
  <sheetFormatPr defaultColWidth="9.140625" defaultRowHeight="12.75"/>
  <cols>
    <col min="1" max="1" width="8.140625" style="5" bestFit="1" customWidth="1"/>
    <col min="2" max="2" width="48.421875" style="5" bestFit="1" customWidth="1"/>
    <col min="3" max="3" width="5.57421875" style="5" bestFit="1" customWidth="1"/>
    <col min="4" max="4" width="5.8515625" style="5" customWidth="1"/>
    <col min="5" max="5" width="6.57421875" style="5" customWidth="1"/>
    <col min="6" max="6" width="17.00390625" style="5" bestFit="1" customWidth="1"/>
    <col min="7" max="7" width="5.140625" style="5" bestFit="1" customWidth="1"/>
    <col min="8" max="8" width="13.140625" style="12" customWidth="1"/>
    <col min="9" max="9" width="12.28125" style="12" customWidth="1"/>
    <col min="10" max="10" width="14.28125" style="12" customWidth="1"/>
    <col min="11" max="11" width="18.8515625" style="5" customWidth="1"/>
    <col min="12" max="16384" width="9.140625" style="5" customWidth="1"/>
  </cols>
  <sheetData>
    <row r="1" spans="2:10" s="1" customFormat="1" ht="17.25" customHeight="1">
      <c r="B1" s="7"/>
      <c r="C1" s="4"/>
      <c r="D1" s="117"/>
      <c r="E1" s="117"/>
      <c r="F1" s="117"/>
      <c r="H1" s="117" t="s">
        <v>80</v>
      </c>
      <c r="I1" s="117"/>
      <c r="J1" s="117"/>
    </row>
    <row r="2" spans="2:10" s="1" customFormat="1" ht="84" customHeight="1">
      <c r="B2" s="7"/>
      <c r="C2" s="3"/>
      <c r="D2" s="116"/>
      <c r="E2" s="116"/>
      <c r="F2" s="116"/>
      <c r="H2" s="116" t="s">
        <v>231</v>
      </c>
      <c r="I2" s="116"/>
      <c r="J2" s="116"/>
    </row>
    <row r="3" spans="1:10" ht="34.5" customHeight="1">
      <c r="A3" s="111" t="s">
        <v>212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>
      <c r="A4" s="2"/>
      <c r="B4" s="8"/>
      <c r="C4" s="2"/>
      <c r="D4" s="70"/>
      <c r="F4" s="118" t="s">
        <v>74</v>
      </c>
      <c r="G4" s="118"/>
      <c r="H4" s="118"/>
      <c r="I4" s="118"/>
      <c r="J4" s="118"/>
    </row>
    <row r="5" spans="1:10" ht="47.25">
      <c r="A5" s="72" t="s">
        <v>5</v>
      </c>
      <c r="B5" s="72" t="s">
        <v>6</v>
      </c>
      <c r="C5" s="72" t="s">
        <v>7</v>
      </c>
      <c r="D5" s="81" t="s">
        <v>8</v>
      </c>
      <c r="E5" s="73" t="s">
        <v>9</v>
      </c>
      <c r="F5" s="72" t="s">
        <v>10</v>
      </c>
      <c r="G5" s="72" t="s">
        <v>11</v>
      </c>
      <c r="H5" s="72" t="s">
        <v>4</v>
      </c>
      <c r="I5" s="9" t="s">
        <v>213</v>
      </c>
      <c r="J5" s="9" t="s">
        <v>12</v>
      </c>
    </row>
    <row r="6" spans="1:10" ht="18.75">
      <c r="A6" s="72">
        <v>1</v>
      </c>
      <c r="B6" s="72">
        <v>2</v>
      </c>
      <c r="C6" s="72">
        <v>3</v>
      </c>
      <c r="D6" s="73">
        <v>4</v>
      </c>
      <c r="E6" s="73">
        <v>5</v>
      </c>
      <c r="F6" s="72">
        <v>6</v>
      </c>
      <c r="G6" s="72">
        <v>7</v>
      </c>
      <c r="H6" s="72">
        <v>8</v>
      </c>
      <c r="I6" s="102">
        <v>9</v>
      </c>
      <c r="J6" s="102">
        <v>10</v>
      </c>
    </row>
    <row r="7" spans="1:11" ht="18.75">
      <c r="A7" s="71"/>
      <c r="B7" s="71" t="s">
        <v>13</v>
      </c>
      <c r="C7" s="72"/>
      <c r="D7" s="73"/>
      <c r="E7" s="73"/>
      <c r="F7" s="72"/>
      <c r="G7" s="72"/>
      <c r="H7" s="82">
        <f>H8</f>
        <v>100932.29999999999</v>
      </c>
      <c r="I7" s="10">
        <f>I8</f>
        <v>97778</v>
      </c>
      <c r="J7" s="11">
        <f>I7/H7*100</f>
        <v>96.87483590485901</v>
      </c>
      <c r="K7" s="6"/>
    </row>
    <row r="8" spans="1:10" ht="33">
      <c r="A8" s="71"/>
      <c r="B8" s="74" t="s">
        <v>14</v>
      </c>
      <c r="C8" s="72">
        <v>992</v>
      </c>
      <c r="D8" s="73"/>
      <c r="E8" s="73"/>
      <c r="F8" s="72"/>
      <c r="G8" s="72"/>
      <c r="H8" s="82">
        <f>H9+H53+H58+H62+H79+H106+H122+H129+H134+H138</f>
        <v>100932.29999999999</v>
      </c>
      <c r="I8" s="82">
        <f>I9+I53+I58+I62+I79+I106+I122+I129+I134+I138</f>
        <v>97778</v>
      </c>
      <c r="J8" s="11">
        <f aca="true" t="shared" si="0" ref="J8:J67">I8/H8*100</f>
        <v>96.87483590485901</v>
      </c>
    </row>
    <row r="9" spans="1:10" ht="18.75">
      <c r="A9" s="75">
        <v>1</v>
      </c>
      <c r="B9" s="76" t="s">
        <v>15</v>
      </c>
      <c r="C9" s="77">
        <v>992</v>
      </c>
      <c r="D9" s="78" t="s">
        <v>64</v>
      </c>
      <c r="E9" s="78" t="s">
        <v>70</v>
      </c>
      <c r="F9" s="77"/>
      <c r="G9" s="77"/>
      <c r="H9" s="83">
        <f>H10+H15+H25+H30+H35</f>
        <v>27282.799999999996</v>
      </c>
      <c r="I9" s="83">
        <f>I10+I15+I25+I30+I35</f>
        <v>27066.5</v>
      </c>
      <c r="J9" s="11">
        <f t="shared" si="0"/>
        <v>99.20719281012215</v>
      </c>
    </row>
    <row r="10" spans="1:10" ht="49.5">
      <c r="A10" s="71"/>
      <c r="B10" s="74" t="s">
        <v>16</v>
      </c>
      <c r="C10" s="72">
        <v>992</v>
      </c>
      <c r="D10" s="73" t="s">
        <v>64</v>
      </c>
      <c r="E10" s="73" t="s">
        <v>65</v>
      </c>
      <c r="F10" s="72"/>
      <c r="G10" s="72"/>
      <c r="H10" s="82">
        <f aca="true" t="shared" si="1" ref="H10:I13">H11</f>
        <v>884.1</v>
      </c>
      <c r="I10" s="13">
        <f t="shared" si="1"/>
        <v>884.1</v>
      </c>
      <c r="J10" s="11">
        <f t="shared" si="0"/>
        <v>100</v>
      </c>
    </row>
    <row r="11" spans="1:10" ht="82.5">
      <c r="A11" s="71"/>
      <c r="B11" s="74" t="s">
        <v>100</v>
      </c>
      <c r="C11" s="72">
        <v>992</v>
      </c>
      <c r="D11" s="78" t="s">
        <v>64</v>
      </c>
      <c r="E11" s="73" t="s">
        <v>65</v>
      </c>
      <c r="F11" s="72" t="s">
        <v>101</v>
      </c>
      <c r="G11" s="72"/>
      <c r="H11" s="82">
        <f t="shared" si="1"/>
        <v>884.1</v>
      </c>
      <c r="I11" s="10">
        <f t="shared" si="1"/>
        <v>884.1</v>
      </c>
      <c r="J11" s="11">
        <f t="shared" si="0"/>
        <v>100</v>
      </c>
    </row>
    <row r="12" spans="1:10" ht="49.5">
      <c r="A12" s="71"/>
      <c r="B12" s="74" t="s">
        <v>17</v>
      </c>
      <c r="C12" s="72">
        <v>992</v>
      </c>
      <c r="D12" s="73" t="s">
        <v>64</v>
      </c>
      <c r="E12" s="73" t="s">
        <v>65</v>
      </c>
      <c r="F12" s="72" t="s">
        <v>102</v>
      </c>
      <c r="G12" s="72"/>
      <c r="H12" s="82">
        <f t="shared" si="1"/>
        <v>884.1</v>
      </c>
      <c r="I12" s="10">
        <f t="shared" si="1"/>
        <v>884.1</v>
      </c>
      <c r="J12" s="11">
        <f t="shared" si="0"/>
        <v>100</v>
      </c>
    </row>
    <row r="13" spans="1:10" ht="33">
      <c r="A13" s="71"/>
      <c r="B13" s="74" t="s">
        <v>18</v>
      </c>
      <c r="C13" s="72">
        <v>992</v>
      </c>
      <c r="D13" s="78" t="s">
        <v>64</v>
      </c>
      <c r="E13" s="73" t="s">
        <v>65</v>
      </c>
      <c r="F13" s="72" t="s">
        <v>103</v>
      </c>
      <c r="G13" s="72"/>
      <c r="H13" s="82">
        <f t="shared" si="1"/>
        <v>884.1</v>
      </c>
      <c r="I13" s="10">
        <f t="shared" si="1"/>
        <v>884.1</v>
      </c>
      <c r="J13" s="11">
        <f t="shared" si="0"/>
        <v>100</v>
      </c>
    </row>
    <row r="14" spans="1:10" ht="99">
      <c r="A14" s="71"/>
      <c r="B14" s="74" t="s">
        <v>19</v>
      </c>
      <c r="C14" s="72">
        <v>992</v>
      </c>
      <c r="D14" s="73" t="s">
        <v>64</v>
      </c>
      <c r="E14" s="73" t="s">
        <v>65</v>
      </c>
      <c r="F14" s="72" t="s">
        <v>103</v>
      </c>
      <c r="G14" s="72">
        <v>100</v>
      </c>
      <c r="H14" s="82">
        <v>884.1</v>
      </c>
      <c r="I14" s="10">
        <v>884.1</v>
      </c>
      <c r="J14" s="11">
        <f t="shared" si="0"/>
        <v>100</v>
      </c>
    </row>
    <row r="15" spans="1:10" ht="82.5">
      <c r="A15" s="71"/>
      <c r="B15" s="74" t="s">
        <v>20</v>
      </c>
      <c r="C15" s="72">
        <v>992</v>
      </c>
      <c r="D15" s="78" t="s">
        <v>64</v>
      </c>
      <c r="E15" s="73" t="s">
        <v>67</v>
      </c>
      <c r="F15" s="72"/>
      <c r="G15" s="72"/>
      <c r="H15" s="82">
        <f>H16+H22</f>
        <v>7907.000000000001</v>
      </c>
      <c r="I15" s="10">
        <f>I16</f>
        <v>7905.6</v>
      </c>
      <c r="J15" s="11">
        <f t="shared" si="0"/>
        <v>99.98229416972302</v>
      </c>
    </row>
    <row r="16" spans="1:10" ht="49.5">
      <c r="A16" s="71"/>
      <c r="B16" s="74" t="s">
        <v>21</v>
      </c>
      <c r="C16" s="72">
        <v>992</v>
      </c>
      <c r="D16" s="73" t="s">
        <v>64</v>
      </c>
      <c r="E16" s="73" t="s">
        <v>67</v>
      </c>
      <c r="F16" s="72" t="s">
        <v>104</v>
      </c>
      <c r="G16" s="72"/>
      <c r="H16" s="82">
        <f>H17</f>
        <v>7899.400000000001</v>
      </c>
      <c r="I16" s="10">
        <f>I17+I22</f>
        <v>7905.6</v>
      </c>
      <c r="J16" s="11">
        <f t="shared" si="0"/>
        <v>100.0784869736942</v>
      </c>
    </row>
    <row r="17" spans="1:10" ht="49.5">
      <c r="A17" s="71"/>
      <c r="B17" s="74" t="s">
        <v>22</v>
      </c>
      <c r="C17" s="72">
        <v>992</v>
      </c>
      <c r="D17" s="78" t="s">
        <v>64</v>
      </c>
      <c r="E17" s="73" t="s">
        <v>67</v>
      </c>
      <c r="F17" s="72" t="s">
        <v>105</v>
      </c>
      <c r="G17" s="72"/>
      <c r="H17" s="82">
        <f>H18</f>
        <v>7899.400000000001</v>
      </c>
      <c r="I17" s="10">
        <f>I18</f>
        <v>7898</v>
      </c>
      <c r="J17" s="11">
        <f t="shared" si="0"/>
        <v>99.98227713497228</v>
      </c>
    </row>
    <row r="18" spans="1:10" ht="33">
      <c r="A18" s="71"/>
      <c r="B18" s="79" t="s">
        <v>18</v>
      </c>
      <c r="C18" s="72">
        <v>992</v>
      </c>
      <c r="D18" s="73" t="s">
        <v>64</v>
      </c>
      <c r="E18" s="73" t="s">
        <v>67</v>
      </c>
      <c r="F18" s="72" t="s">
        <v>106</v>
      </c>
      <c r="G18" s="72"/>
      <c r="H18" s="82">
        <f>H19+H20+H21</f>
        <v>7899.400000000001</v>
      </c>
      <c r="I18" s="10">
        <f>I19+I20+I21</f>
        <v>7898</v>
      </c>
      <c r="J18" s="11">
        <f t="shared" si="0"/>
        <v>99.98227713497228</v>
      </c>
    </row>
    <row r="19" spans="1:10" ht="99">
      <c r="A19" s="71"/>
      <c r="B19" s="74" t="s">
        <v>19</v>
      </c>
      <c r="C19" s="72">
        <v>992</v>
      </c>
      <c r="D19" s="78" t="s">
        <v>64</v>
      </c>
      <c r="E19" s="73" t="s">
        <v>67</v>
      </c>
      <c r="F19" s="72" t="s">
        <v>106</v>
      </c>
      <c r="G19" s="72">
        <v>100</v>
      </c>
      <c r="H19" s="82">
        <v>6641.5</v>
      </c>
      <c r="I19" s="10">
        <v>6641.5</v>
      </c>
      <c r="J19" s="11">
        <f t="shared" si="0"/>
        <v>100</v>
      </c>
    </row>
    <row r="20" spans="1:10" ht="33">
      <c r="A20" s="71"/>
      <c r="B20" s="74" t="s">
        <v>23</v>
      </c>
      <c r="C20" s="72">
        <v>992</v>
      </c>
      <c r="D20" s="73" t="s">
        <v>64</v>
      </c>
      <c r="E20" s="73" t="s">
        <v>67</v>
      </c>
      <c r="F20" s="72" t="s">
        <v>106</v>
      </c>
      <c r="G20" s="72">
        <v>200</v>
      </c>
      <c r="H20" s="82">
        <v>1127.3</v>
      </c>
      <c r="I20" s="10">
        <v>1127.2</v>
      </c>
      <c r="J20" s="11">
        <f t="shared" si="0"/>
        <v>99.99112924687307</v>
      </c>
    </row>
    <row r="21" spans="1:10" ht="18.75">
      <c r="A21" s="71"/>
      <c r="B21" s="71" t="s">
        <v>24</v>
      </c>
      <c r="C21" s="72">
        <v>992</v>
      </c>
      <c r="D21" s="78" t="s">
        <v>64</v>
      </c>
      <c r="E21" s="73" t="s">
        <v>67</v>
      </c>
      <c r="F21" s="72" t="s">
        <v>106</v>
      </c>
      <c r="G21" s="72">
        <v>800</v>
      </c>
      <c r="H21" s="82">
        <v>130.6</v>
      </c>
      <c r="I21" s="10">
        <v>129.3</v>
      </c>
      <c r="J21" s="11">
        <f t="shared" si="0"/>
        <v>99.00459418070446</v>
      </c>
    </row>
    <row r="22" spans="1:10" ht="18.75">
      <c r="A22" s="71"/>
      <c r="B22" s="71" t="s">
        <v>25</v>
      </c>
      <c r="C22" s="72">
        <v>992</v>
      </c>
      <c r="D22" s="73" t="s">
        <v>64</v>
      </c>
      <c r="E22" s="73" t="s">
        <v>67</v>
      </c>
      <c r="F22" s="72" t="s">
        <v>107</v>
      </c>
      <c r="G22" s="72"/>
      <c r="H22" s="82">
        <v>7.6</v>
      </c>
      <c r="I22" s="10">
        <f>I23</f>
        <v>7.6</v>
      </c>
      <c r="J22" s="11">
        <f t="shared" si="0"/>
        <v>100</v>
      </c>
    </row>
    <row r="23" spans="1:10" ht="66">
      <c r="A23" s="71"/>
      <c r="B23" s="74" t="s">
        <v>26</v>
      </c>
      <c r="C23" s="72">
        <v>992</v>
      </c>
      <c r="D23" s="78" t="s">
        <v>64</v>
      </c>
      <c r="E23" s="73" t="s">
        <v>67</v>
      </c>
      <c r="F23" s="72" t="s">
        <v>108</v>
      </c>
      <c r="G23" s="72"/>
      <c r="H23" s="82">
        <v>7.6</v>
      </c>
      <c r="I23" s="10">
        <f>I24</f>
        <v>7.6</v>
      </c>
      <c r="J23" s="11">
        <f t="shared" si="0"/>
        <v>100</v>
      </c>
    </row>
    <row r="24" spans="1:10" ht="33">
      <c r="A24" s="71"/>
      <c r="B24" s="74" t="s">
        <v>23</v>
      </c>
      <c r="C24" s="72">
        <v>992</v>
      </c>
      <c r="D24" s="73" t="s">
        <v>64</v>
      </c>
      <c r="E24" s="73" t="s">
        <v>67</v>
      </c>
      <c r="F24" s="72" t="s">
        <v>108</v>
      </c>
      <c r="G24" s="72">
        <v>200</v>
      </c>
      <c r="H24" s="82">
        <v>7.6</v>
      </c>
      <c r="I24" s="10">
        <v>7.6</v>
      </c>
      <c r="J24" s="11">
        <f t="shared" si="0"/>
        <v>100</v>
      </c>
    </row>
    <row r="25" spans="1:10" ht="66">
      <c r="A25" s="71"/>
      <c r="B25" s="74" t="s">
        <v>27</v>
      </c>
      <c r="C25" s="72">
        <v>992</v>
      </c>
      <c r="D25" s="78" t="s">
        <v>64</v>
      </c>
      <c r="E25" s="73" t="s">
        <v>72</v>
      </c>
      <c r="F25" s="72"/>
      <c r="G25" s="72"/>
      <c r="H25" s="82">
        <f aca="true" t="shared" si="2" ref="H25:I28">H26</f>
        <v>347</v>
      </c>
      <c r="I25" s="10">
        <f t="shared" si="2"/>
        <v>347</v>
      </c>
      <c r="J25" s="11">
        <f t="shared" si="0"/>
        <v>100</v>
      </c>
    </row>
    <row r="26" spans="1:10" ht="33">
      <c r="A26" s="71"/>
      <c r="B26" s="74" t="s">
        <v>28</v>
      </c>
      <c r="C26" s="72">
        <v>992</v>
      </c>
      <c r="D26" s="73" t="s">
        <v>64</v>
      </c>
      <c r="E26" s="73" t="s">
        <v>72</v>
      </c>
      <c r="F26" s="72" t="s">
        <v>109</v>
      </c>
      <c r="G26" s="72"/>
      <c r="H26" s="82">
        <f t="shared" si="2"/>
        <v>347</v>
      </c>
      <c r="I26" s="10">
        <f t="shared" si="2"/>
        <v>347</v>
      </c>
      <c r="J26" s="11">
        <f t="shared" si="0"/>
        <v>100</v>
      </c>
    </row>
    <row r="27" spans="1:10" ht="66">
      <c r="A27" s="71"/>
      <c r="B27" s="74" t="s">
        <v>29</v>
      </c>
      <c r="C27" s="72">
        <v>992</v>
      </c>
      <c r="D27" s="78" t="s">
        <v>64</v>
      </c>
      <c r="E27" s="73" t="s">
        <v>72</v>
      </c>
      <c r="F27" s="72" t="s">
        <v>110</v>
      </c>
      <c r="G27" s="72"/>
      <c r="H27" s="82">
        <f t="shared" si="2"/>
        <v>347</v>
      </c>
      <c r="I27" s="10">
        <f t="shared" si="2"/>
        <v>347</v>
      </c>
      <c r="J27" s="11">
        <f t="shared" si="0"/>
        <v>100</v>
      </c>
    </row>
    <row r="28" spans="1:10" ht="33">
      <c r="A28" s="71"/>
      <c r="B28" s="79" t="s">
        <v>18</v>
      </c>
      <c r="C28" s="72">
        <v>992</v>
      </c>
      <c r="D28" s="73" t="s">
        <v>64</v>
      </c>
      <c r="E28" s="73" t="s">
        <v>72</v>
      </c>
      <c r="F28" s="72" t="s">
        <v>111</v>
      </c>
      <c r="G28" s="72"/>
      <c r="H28" s="82">
        <f t="shared" si="2"/>
        <v>347</v>
      </c>
      <c r="I28" s="10">
        <f t="shared" si="2"/>
        <v>347</v>
      </c>
      <c r="J28" s="11">
        <f t="shared" si="0"/>
        <v>100</v>
      </c>
    </row>
    <row r="29" spans="1:10" ht="18.75">
      <c r="A29" s="71"/>
      <c r="B29" s="71" t="s">
        <v>30</v>
      </c>
      <c r="C29" s="72">
        <v>992</v>
      </c>
      <c r="D29" s="78" t="s">
        <v>64</v>
      </c>
      <c r="E29" s="73" t="s">
        <v>72</v>
      </c>
      <c r="F29" s="72" t="s">
        <v>111</v>
      </c>
      <c r="G29" s="72">
        <v>500</v>
      </c>
      <c r="H29" s="82">
        <v>347</v>
      </c>
      <c r="I29" s="10">
        <v>347</v>
      </c>
      <c r="J29" s="11">
        <f t="shared" si="0"/>
        <v>100</v>
      </c>
    </row>
    <row r="30" spans="1:10" ht="18.75">
      <c r="A30" s="71"/>
      <c r="B30" s="71" t="s">
        <v>31</v>
      </c>
      <c r="C30" s="72">
        <v>992</v>
      </c>
      <c r="D30" s="78" t="s">
        <v>64</v>
      </c>
      <c r="E30" s="73">
        <v>11</v>
      </c>
      <c r="F30" s="72"/>
      <c r="G30" s="72"/>
      <c r="H30" s="82">
        <v>100</v>
      </c>
      <c r="I30" s="10">
        <f>I31</f>
        <v>0</v>
      </c>
      <c r="J30" s="11">
        <f t="shared" si="0"/>
        <v>0</v>
      </c>
    </row>
    <row r="31" spans="1:10" ht="49.5">
      <c r="A31" s="71"/>
      <c r="B31" s="74" t="s">
        <v>21</v>
      </c>
      <c r="C31" s="72">
        <v>992</v>
      </c>
      <c r="D31" s="73" t="s">
        <v>64</v>
      </c>
      <c r="E31" s="73">
        <v>11</v>
      </c>
      <c r="F31" s="72" t="s">
        <v>104</v>
      </c>
      <c r="G31" s="72"/>
      <c r="H31" s="82">
        <v>100</v>
      </c>
      <c r="I31" s="10">
        <f>I32</f>
        <v>0</v>
      </c>
      <c r="J31" s="11">
        <f t="shared" si="0"/>
        <v>0</v>
      </c>
    </row>
    <row r="32" spans="1:10" ht="33">
      <c r="A32" s="71"/>
      <c r="B32" s="74" t="s">
        <v>32</v>
      </c>
      <c r="C32" s="72">
        <v>992</v>
      </c>
      <c r="D32" s="78" t="s">
        <v>64</v>
      </c>
      <c r="E32" s="73">
        <v>11</v>
      </c>
      <c r="F32" s="72" t="s">
        <v>112</v>
      </c>
      <c r="G32" s="72"/>
      <c r="H32" s="82">
        <v>100</v>
      </c>
      <c r="I32" s="10">
        <f>I33</f>
        <v>0</v>
      </c>
      <c r="J32" s="11">
        <f t="shared" si="0"/>
        <v>0</v>
      </c>
    </row>
    <row r="33" spans="1:10" ht="33">
      <c r="A33" s="71"/>
      <c r="B33" s="74" t="s">
        <v>33</v>
      </c>
      <c r="C33" s="72">
        <v>992</v>
      </c>
      <c r="D33" s="73" t="s">
        <v>64</v>
      </c>
      <c r="E33" s="73">
        <v>11</v>
      </c>
      <c r="F33" s="72" t="s">
        <v>113</v>
      </c>
      <c r="G33" s="72"/>
      <c r="H33" s="82">
        <v>100</v>
      </c>
      <c r="I33" s="10">
        <f>I34</f>
        <v>0</v>
      </c>
      <c r="J33" s="11">
        <f t="shared" si="0"/>
        <v>0</v>
      </c>
    </row>
    <row r="34" spans="1:10" ht="18.75">
      <c r="A34" s="71"/>
      <c r="B34" s="71" t="s">
        <v>24</v>
      </c>
      <c r="C34" s="72">
        <v>992</v>
      </c>
      <c r="D34" s="78" t="s">
        <v>64</v>
      </c>
      <c r="E34" s="73">
        <v>11</v>
      </c>
      <c r="F34" s="72" t="s">
        <v>113</v>
      </c>
      <c r="G34" s="72">
        <v>800</v>
      </c>
      <c r="H34" s="82">
        <v>100</v>
      </c>
      <c r="I34" s="10">
        <v>0</v>
      </c>
      <c r="J34" s="11">
        <f t="shared" si="0"/>
        <v>0</v>
      </c>
    </row>
    <row r="35" spans="1:10" ht="18.75">
      <c r="A35" s="71"/>
      <c r="B35" s="74" t="s">
        <v>34</v>
      </c>
      <c r="C35" s="72">
        <v>992</v>
      </c>
      <c r="D35" s="73" t="s">
        <v>64</v>
      </c>
      <c r="E35" s="73">
        <v>13</v>
      </c>
      <c r="F35" s="72"/>
      <c r="G35" s="72"/>
      <c r="H35" s="82">
        <f>H36+H42</f>
        <v>18044.699999999997</v>
      </c>
      <c r="I35" s="82">
        <f>I36+I42</f>
        <v>17929.8</v>
      </c>
      <c r="J35" s="11">
        <f t="shared" si="0"/>
        <v>99.36324793429651</v>
      </c>
    </row>
    <row r="36" spans="1:10" ht="33">
      <c r="A36" s="71"/>
      <c r="B36" s="74" t="s">
        <v>114</v>
      </c>
      <c r="C36" s="72">
        <v>992</v>
      </c>
      <c r="D36" s="78" t="s">
        <v>64</v>
      </c>
      <c r="E36" s="73">
        <v>13</v>
      </c>
      <c r="F36" s="72" t="s">
        <v>115</v>
      </c>
      <c r="G36" s="72"/>
      <c r="H36" s="82">
        <f>H37</f>
        <v>395.6</v>
      </c>
      <c r="I36" s="10">
        <f>I37</f>
        <v>395.29999999999995</v>
      </c>
      <c r="J36" s="11">
        <f t="shared" si="0"/>
        <v>99.92416582406469</v>
      </c>
    </row>
    <row r="37" spans="1:10" ht="18.75">
      <c r="A37" s="71"/>
      <c r="B37" s="74" t="s">
        <v>81</v>
      </c>
      <c r="C37" s="72">
        <v>992</v>
      </c>
      <c r="D37" s="73" t="s">
        <v>64</v>
      </c>
      <c r="E37" s="73">
        <v>13</v>
      </c>
      <c r="F37" s="72" t="s">
        <v>116</v>
      </c>
      <c r="G37" s="72"/>
      <c r="H37" s="82">
        <f>H38+H40</f>
        <v>395.6</v>
      </c>
      <c r="I37" s="10">
        <f>I38+I40</f>
        <v>395.29999999999995</v>
      </c>
      <c r="J37" s="11">
        <f t="shared" si="0"/>
        <v>99.92416582406469</v>
      </c>
    </row>
    <row r="38" spans="1:10" ht="49.5">
      <c r="A38" s="71"/>
      <c r="B38" s="74" t="s">
        <v>117</v>
      </c>
      <c r="C38" s="72">
        <v>992</v>
      </c>
      <c r="D38" s="78" t="s">
        <v>64</v>
      </c>
      <c r="E38" s="73">
        <v>13</v>
      </c>
      <c r="F38" s="72" t="s">
        <v>118</v>
      </c>
      <c r="G38" s="72"/>
      <c r="H38" s="82">
        <f>H39</f>
        <v>194</v>
      </c>
      <c r="I38" s="10">
        <f>I39</f>
        <v>193.7</v>
      </c>
      <c r="J38" s="11">
        <f t="shared" si="0"/>
        <v>99.84536082474226</v>
      </c>
    </row>
    <row r="39" spans="1:10" ht="33">
      <c r="A39" s="71"/>
      <c r="B39" s="74" t="s">
        <v>23</v>
      </c>
      <c r="C39" s="72">
        <v>992</v>
      </c>
      <c r="D39" s="73" t="s">
        <v>64</v>
      </c>
      <c r="E39" s="73">
        <v>13</v>
      </c>
      <c r="F39" s="72" t="s">
        <v>118</v>
      </c>
      <c r="G39" s="72">
        <v>200</v>
      </c>
      <c r="H39" s="82">
        <v>194</v>
      </c>
      <c r="I39" s="10">
        <v>193.7</v>
      </c>
      <c r="J39" s="11">
        <f t="shared" si="0"/>
        <v>99.84536082474226</v>
      </c>
    </row>
    <row r="40" spans="1:10" ht="49.5">
      <c r="A40" s="71"/>
      <c r="B40" s="74" t="s">
        <v>82</v>
      </c>
      <c r="C40" s="72">
        <v>992</v>
      </c>
      <c r="D40" s="78" t="s">
        <v>64</v>
      </c>
      <c r="E40" s="73">
        <v>13</v>
      </c>
      <c r="F40" s="72" t="s">
        <v>119</v>
      </c>
      <c r="G40" s="72"/>
      <c r="H40" s="82">
        <v>201.6</v>
      </c>
      <c r="I40" s="10">
        <f>I41</f>
        <v>201.6</v>
      </c>
      <c r="J40" s="11">
        <f t="shared" si="0"/>
        <v>100</v>
      </c>
    </row>
    <row r="41" spans="1:10" ht="33">
      <c r="A41" s="71"/>
      <c r="B41" s="74" t="s">
        <v>23</v>
      </c>
      <c r="C41" s="72">
        <v>992</v>
      </c>
      <c r="D41" s="73" t="s">
        <v>64</v>
      </c>
      <c r="E41" s="73">
        <v>13</v>
      </c>
      <c r="F41" s="72" t="s">
        <v>119</v>
      </c>
      <c r="G41" s="72">
        <v>100</v>
      </c>
      <c r="H41" s="82">
        <v>201.6</v>
      </c>
      <c r="I41" s="10">
        <v>201.6</v>
      </c>
      <c r="J41" s="11">
        <f t="shared" si="0"/>
        <v>100</v>
      </c>
    </row>
    <row r="42" spans="1:10" ht="66">
      <c r="A42" s="71"/>
      <c r="B42" s="74" t="s">
        <v>36</v>
      </c>
      <c r="C42" s="72">
        <v>992</v>
      </c>
      <c r="D42" s="78" t="s">
        <v>64</v>
      </c>
      <c r="E42" s="73">
        <v>13</v>
      </c>
      <c r="F42" s="72" t="s">
        <v>104</v>
      </c>
      <c r="G42" s="72"/>
      <c r="H42" s="82">
        <f>H43+H49</f>
        <v>17649.1</v>
      </c>
      <c r="I42" s="82">
        <f>I43+I49</f>
        <v>17534.5</v>
      </c>
      <c r="J42" s="11">
        <f t="shared" si="0"/>
        <v>99.35067510524617</v>
      </c>
    </row>
    <row r="43" spans="1:10" ht="33">
      <c r="A43" s="71"/>
      <c r="B43" s="74" t="s">
        <v>37</v>
      </c>
      <c r="C43" s="72">
        <v>992</v>
      </c>
      <c r="D43" s="73" t="s">
        <v>64</v>
      </c>
      <c r="E43" s="73">
        <v>13</v>
      </c>
      <c r="F43" s="72" t="s">
        <v>120</v>
      </c>
      <c r="G43" s="72"/>
      <c r="H43" s="82">
        <f>H44</f>
        <v>15291.1</v>
      </c>
      <c r="I43" s="82">
        <f>I44</f>
        <v>15177.5</v>
      </c>
      <c r="J43" s="11">
        <f t="shared" si="0"/>
        <v>99.25708418622598</v>
      </c>
    </row>
    <row r="44" spans="1:10" ht="63" customHeight="1">
      <c r="A44" s="71"/>
      <c r="B44" s="74" t="s">
        <v>38</v>
      </c>
      <c r="C44" s="72">
        <v>992</v>
      </c>
      <c r="D44" s="78" t="s">
        <v>64</v>
      </c>
      <c r="E44" s="73">
        <v>13</v>
      </c>
      <c r="F44" s="72" t="s">
        <v>121</v>
      </c>
      <c r="G44" s="72"/>
      <c r="H44" s="82">
        <f>H45+H46+H47+H48</f>
        <v>15291.1</v>
      </c>
      <c r="I44" s="82">
        <f>I45+I46+I47+I48</f>
        <v>15177.5</v>
      </c>
      <c r="J44" s="11">
        <f t="shared" si="0"/>
        <v>99.25708418622598</v>
      </c>
    </row>
    <row r="45" spans="1:10" ht="99">
      <c r="A45" s="71"/>
      <c r="B45" s="74" t="s">
        <v>19</v>
      </c>
      <c r="C45" s="72">
        <v>992</v>
      </c>
      <c r="D45" s="73" t="s">
        <v>64</v>
      </c>
      <c r="E45" s="73">
        <v>13</v>
      </c>
      <c r="F45" s="72" t="s">
        <v>121</v>
      </c>
      <c r="G45" s="72">
        <v>100</v>
      </c>
      <c r="H45" s="82">
        <v>6403.7</v>
      </c>
      <c r="I45" s="10">
        <v>6403.7</v>
      </c>
      <c r="J45" s="11">
        <f t="shared" si="0"/>
        <v>100</v>
      </c>
    </row>
    <row r="46" spans="1:10" ht="33">
      <c r="A46" s="71"/>
      <c r="B46" s="74" t="s">
        <v>23</v>
      </c>
      <c r="C46" s="72">
        <v>992</v>
      </c>
      <c r="D46" s="78" t="s">
        <v>64</v>
      </c>
      <c r="E46" s="73">
        <v>13</v>
      </c>
      <c r="F46" s="72" t="s">
        <v>121</v>
      </c>
      <c r="G46" s="72">
        <v>200</v>
      </c>
      <c r="H46" s="82">
        <v>8829</v>
      </c>
      <c r="I46" s="10">
        <v>8732</v>
      </c>
      <c r="J46" s="11">
        <f t="shared" si="0"/>
        <v>98.90134783101145</v>
      </c>
    </row>
    <row r="47" spans="1:10" ht="33">
      <c r="A47" s="71"/>
      <c r="B47" s="74" t="s">
        <v>58</v>
      </c>
      <c r="C47" s="72">
        <v>992</v>
      </c>
      <c r="D47" s="78" t="s">
        <v>64</v>
      </c>
      <c r="E47" s="73" t="s">
        <v>91</v>
      </c>
      <c r="F47" s="72" t="s">
        <v>180</v>
      </c>
      <c r="G47" s="72">
        <v>300</v>
      </c>
      <c r="H47" s="82">
        <v>33.4</v>
      </c>
      <c r="I47" s="10">
        <v>33.3</v>
      </c>
      <c r="J47" s="11">
        <f t="shared" si="0"/>
        <v>99.7005988023952</v>
      </c>
    </row>
    <row r="48" spans="1:10" ht="18.75">
      <c r="A48" s="71"/>
      <c r="B48" s="71" t="s">
        <v>24</v>
      </c>
      <c r="C48" s="72">
        <v>992</v>
      </c>
      <c r="D48" s="73" t="s">
        <v>64</v>
      </c>
      <c r="E48" s="73">
        <v>13</v>
      </c>
      <c r="F48" s="72" t="s">
        <v>121</v>
      </c>
      <c r="G48" s="72">
        <v>800</v>
      </c>
      <c r="H48" s="82">
        <v>25</v>
      </c>
      <c r="I48" s="10">
        <v>8.5</v>
      </c>
      <c r="J48" s="11">
        <f t="shared" si="0"/>
        <v>34</v>
      </c>
    </row>
    <row r="49" spans="1:10" ht="33">
      <c r="A49" s="71"/>
      <c r="B49" s="74" t="s">
        <v>39</v>
      </c>
      <c r="C49" s="72">
        <v>992</v>
      </c>
      <c r="D49" s="78" t="s">
        <v>64</v>
      </c>
      <c r="E49" s="73">
        <v>13</v>
      </c>
      <c r="F49" s="72" t="s">
        <v>122</v>
      </c>
      <c r="G49" s="72"/>
      <c r="H49" s="82">
        <f>H50</f>
        <v>2358</v>
      </c>
      <c r="I49" s="10">
        <f>I50</f>
        <v>2357</v>
      </c>
      <c r="J49" s="11">
        <f t="shared" si="0"/>
        <v>99.95759117896522</v>
      </c>
    </row>
    <row r="50" spans="1:10" ht="49.5">
      <c r="A50" s="71"/>
      <c r="B50" s="74" t="s">
        <v>40</v>
      </c>
      <c r="C50" s="72">
        <v>992</v>
      </c>
      <c r="D50" s="73" t="s">
        <v>64</v>
      </c>
      <c r="E50" s="73">
        <v>13</v>
      </c>
      <c r="F50" s="72" t="s">
        <v>123</v>
      </c>
      <c r="G50" s="72"/>
      <c r="H50" s="82">
        <f>H51+H52</f>
        <v>2358</v>
      </c>
      <c r="I50" s="10">
        <f>I51+I52</f>
        <v>2357</v>
      </c>
      <c r="J50" s="11">
        <f t="shared" si="0"/>
        <v>99.95759117896522</v>
      </c>
    </row>
    <row r="51" spans="1:10" ht="99">
      <c r="A51" s="71"/>
      <c r="B51" s="74" t="s">
        <v>19</v>
      </c>
      <c r="C51" s="72">
        <v>992</v>
      </c>
      <c r="D51" s="78" t="s">
        <v>64</v>
      </c>
      <c r="E51" s="73">
        <v>13</v>
      </c>
      <c r="F51" s="72" t="s">
        <v>123</v>
      </c>
      <c r="G51" s="72">
        <v>100</v>
      </c>
      <c r="H51" s="82">
        <v>1902.7</v>
      </c>
      <c r="I51" s="10">
        <v>1902.7</v>
      </c>
      <c r="J51" s="11">
        <f t="shared" si="0"/>
        <v>100</v>
      </c>
    </row>
    <row r="52" spans="1:10" ht="33">
      <c r="A52" s="71"/>
      <c r="B52" s="74" t="s">
        <v>23</v>
      </c>
      <c r="C52" s="72">
        <v>992</v>
      </c>
      <c r="D52" s="73" t="s">
        <v>64</v>
      </c>
      <c r="E52" s="73">
        <v>13</v>
      </c>
      <c r="F52" s="72" t="s">
        <v>123</v>
      </c>
      <c r="G52" s="72">
        <v>200</v>
      </c>
      <c r="H52" s="82">
        <v>455.3</v>
      </c>
      <c r="I52" s="10">
        <v>454.3</v>
      </c>
      <c r="J52" s="11">
        <v>100</v>
      </c>
    </row>
    <row r="53" spans="1:10" ht="18.75">
      <c r="A53" s="75">
        <v>2</v>
      </c>
      <c r="B53" s="76" t="s">
        <v>41</v>
      </c>
      <c r="C53" s="77">
        <v>992</v>
      </c>
      <c r="D53" s="78" t="s">
        <v>65</v>
      </c>
      <c r="E53" s="78" t="s">
        <v>70</v>
      </c>
      <c r="F53" s="77"/>
      <c r="G53" s="77"/>
      <c r="H53" s="83">
        <f aca="true" t="shared" si="3" ref="H53:I56">H54</f>
        <v>729.3</v>
      </c>
      <c r="I53" s="87">
        <f t="shared" si="3"/>
        <v>729.3</v>
      </c>
      <c r="J53" s="88">
        <v>100</v>
      </c>
    </row>
    <row r="54" spans="1:10" ht="33">
      <c r="A54" s="71"/>
      <c r="B54" s="74" t="s">
        <v>42</v>
      </c>
      <c r="C54" s="72">
        <v>992</v>
      </c>
      <c r="D54" s="73" t="s">
        <v>65</v>
      </c>
      <c r="E54" s="73" t="s">
        <v>66</v>
      </c>
      <c r="F54" s="72"/>
      <c r="G54" s="72"/>
      <c r="H54" s="82">
        <f t="shared" si="3"/>
        <v>729.3</v>
      </c>
      <c r="I54" s="10">
        <f t="shared" si="3"/>
        <v>729.3</v>
      </c>
      <c r="J54" s="11">
        <f t="shared" si="0"/>
        <v>100</v>
      </c>
    </row>
    <row r="55" spans="1:10" ht="49.5">
      <c r="A55" s="71"/>
      <c r="B55" s="74" t="s">
        <v>43</v>
      </c>
      <c r="C55" s="72">
        <v>992</v>
      </c>
      <c r="D55" s="78" t="s">
        <v>65</v>
      </c>
      <c r="E55" s="73" t="s">
        <v>66</v>
      </c>
      <c r="F55" s="72" t="s">
        <v>124</v>
      </c>
      <c r="G55" s="72"/>
      <c r="H55" s="82">
        <f t="shared" si="3"/>
        <v>729.3</v>
      </c>
      <c r="I55" s="10">
        <f t="shared" si="3"/>
        <v>729.3</v>
      </c>
      <c r="J55" s="11">
        <f t="shared" si="0"/>
        <v>100</v>
      </c>
    </row>
    <row r="56" spans="1:10" ht="49.5">
      <c r="A56" s="71"/>
      <c r="B56" s="74" t="s">
        <v>43</v>
      </c>
      <c r="C56" s="72">
        <v>992</v>
      </c>
      <c r="D56" s="73" t="s">
        <v>65</v>
      </c>
      <c r="E56" s="73" t="s">
        <v>66</v>
      </c>
      <c r="F56" s="72" t="s">
        <v>125</v>
      </c>
      <c r="G56" s="72"/>
      <c r="H56" s="82">
        <f t="shared" si="3"/>
        <v>729.3</v>
      </c>
      <c r="I56" s="10">
        <f t="shared" si="3"/>
        <v>729.3</v>
      </c>
      <c r="J56" s="11">
        <f t="shared" si="0"/>
        <v>100</v>
      </c>
    </row>
    <row r="57" spans="1:10" ht="99">
      <c r="A57" s="71"/>
      <c r="B57" s="74" t="s">
        <v>19</v>
      </c>
      <c r="C57" s="72">
        <v>992</v>
      </c>
      <c r="D57" s="78" t="s">
        <v>65</v>
      </c>
      <c r="E57" s="73" t="s">
        <v>66</v>
      </c>
      <c r="F57" s="72" t="s">
        <v>125</v>
      </c>
      <c r="G57" s="72">
        <v>100</v>
      </c>
      <c r="H57" s="82">
        <v>729.3</v>
      </c>
      <c r="I57" s="10">
        <v>729.3</v>
      </c>
      <c r="J57" s="11">
        <f t="shared" si="0"/>
        <v>100</v>
      </c>
    </row>
    <row r="58" spans="1:10" ht="33">
      <c r="A58" s="75">
        <v>3</v>
      </c>
      <c r="B58" s="80" t="s">
        <v>44</v>
      </c>
      <c r="C58" s="77">
        <v>992</v>
      </c>
      <c r="D58" s="78" t="s">
        <v>66</v>
      </c>
      <c r="E58" s="78" t="s">
        <v>70</v>
      </c>
      <c r="F58" s="77"/>
      <c r="G58" s="77"/>
      <c r="H58" s="83">
        <f aca="true" t="shared" si="4" ref="H58:I60">H59</f>
        <v>65.8</v>
      </c>
      <c r="I58" s="10">
        <f t="shared" si="4"/>
        <v>65.6</v>
      </c>
      <c r="J58" s="11">
        <f t="shared" si="0"/>
        <v>99.69604863221883</v>
      </c>
    </row>
    <row r="59" spans="1:10" ht="66">
      <c r="A59" s="71"/>
      <c r="B59" s="74" t="s">
        <v>45</v>
      </c>
      <c r="C59" s="72">
        <v>992</v>
      </c>
      <c r="D59" s="73" t="s">
        <v>66</v>
      </c>
      <c r="E59" s="73" t="s">
        <v>71</v>
      </c>
      <c r="F59" s="72"/>
      <c r="G59" s="72"/>
      <c r="H59" s="82">
        <f t="shared" si="4"/>
        <v>65.8</v>
      </c>
      <c r="I59" s="10">
        <f t="shared" si="4"/>
        <v>65.6</v>
      </c>
      <c r="J59" s="11">
        <f t="shared" si="0"/>
        <v>99.69604863221883</v>
      </c>
    </row>
    <row r="60" spans="1:10" ht="49.5">
      <c r="A60" s="71"/>
      <c r="B60" s="74" t="s">
        <v>126</v>
      </c>
      <c r="C60" s="72">
        <v>992</v>
      </c>
      <c r="D60" s="73" t="s">
        <v>66</v>
      </c>
      <c r="E60" s="73" t="s">
        <v>71</v>
      </c>
      <c r="F60" s="72" t="s">
        <v>181</v>
      </c>
      <c r="G60" s="72"/>
      <c r="H60" s="82">
        <f t="shared" si="4"/>
        <v>65.8</v>
      </c>
      <c r="I60" s="10">
        <f t="shared" si="4"/>
        <v>65.6</v>
      </c>
      <c r="J60" s="11">
        <f t="shared" si="0"/>
        <v>99.69604863221883</v>
      </c>
    </row>
    <row r="61" spans="1:10" ht="33">
      <c r="A61" s="71"/>
      <c r="B61" s="74" t="s">
        <v>23</v>
      </c>
      <c r="C61" s="72">
        <v>992</v>
      </c>
      <c r="D61" s="73" t="s">
        <v>66</v>
      </c>
      <c r="E61" s="73" t="s">
        <v>71</v>
      </c>
      <c r="F61" s="72" t="s">
        <v>182</v>
      </c>
      <c r="G61" s="72">
        <v>200</v>
      </c>
      <c r="H61" s="82">
        <v>65.8</v>
      </c>
      <c r="I61" s="10">
        <v>65.6</v>
      </c>
      <c r="J61" s="11">
        <f t="shared" si="0"/>
        <v>99.69604863221883</v>
      </c>
    </row>
    <row r="62" spans="1:10" ht="18.75">
      <c r="A62" s="75">
        <v>4</v>
      </c>
      <c r="B62" s="76" t="s">
        <v>46</v>
      </c>
      <c r="C62" s="77">
        <v>992</v>
      </c>
      <c r="D62" s="78" t="s">
        <v>67</v>
      </c>
      <c r="E62" s="78" t="s">
        <v>70</v>
      </c>
      <c r="F62" s="77"/>
      <c r="G62" s="77"/>
      <c r="H62" s="83">
        <f>H63+H73</f>
        <v>21663.6</v>
      </c>
      <c r="I62" s="83">
        <f>I63+I73</f>
        <v>19206.6</v>
      </c>
      <c r="J62" s="11">
        <f t="shared" si="0"/>
        <v>88.65839472663824</v>
      </c>
    </row>
    <row r="63" spans="1:10" ht="18.75">
      <c r="A63" s="71"/>
      <c r="B63" s="71" t="s">
        <v>47</v>
      </c>
      <c r="C63" s="72">
        <v>992</v>
      </c>
      <c r="D63" s="73" t="s">
        <v>67</v>
      </c>
      <c r="E63" s="73" t="s">
        <v>71</v>
      </c>
      <c r="F63" s="72"/>
      <c r="G63" s="72"/>
      <c r="H63" s="84">
        <f>H64</f>
        <v>18532</v>
      </c>
      <c r="I63" s="84">
        <f>I64</f>
        <v>17302</v>
      </c>
      <c r="J63" s="11">
        <f t="shared" si="0"/>
        <v>93.36283185840708</v>
      </c>
    </row>
    <row r="64" spans="1:10" ht="33">
      <c r="A64" s="71"/>
      <c r="B64" s="74" t="s">
        <v>127</v>
      </c>
      <c r="C64" s="72">
        <v>992</v>
      </c>
      <c r="D64" s="78" t="s">
        <v>67</v>
      </c>
      <c r="E64" s="73" t="s">
        <v>71</v>
      </c>
      <c r="F64" s="72" t="s">
        <v>128</v>
      </c>
      <c r="G64" s="72"/>
      <c r="H64" s="84">
        <f>H65+H70</f>
        <v>18532</v>
      </c>
      <c r="I64" s="84">
        <f>I65+I70</f>
        <v>17302</v>
      </c>
      <c r="J64" s="11">
        <f t="shared" si="0"/>
        <v>93.36283185840708</v>
      </c>
    </row>
    <row r="65" spans="1:10" ht="18.75">
      <c r="A65" s="71"/>
      <c r="B65" s="74" t="s">
        <v>129</v>
      </c>
      <c r="C65" s="72">
        <v>992</v>
      </c>
      <c r="D65" s="73" t="s">
        <v>67</v>
      </c>
      <c r="E65" s="73" t="s">
        <v>71</v>
      </c>
      <c r="F65" s="72" t="s">
        <v>130</v>
      </c>
      <c r="G65" s="72"/>
      <c r="H65" s="84">
        <f>H66+H68</f>
        <v>17050.8</v>
      </c>
      <c r="I65" s="84">
        <f>I66+I68</f>
        <v>15820.8</v>
      </c>
      <c r="J65" s="11">
        <f t="shared" si="0"/>
        <v>92.78626222816526</v>
      </c>
    </row>
    <row r="66" spans="1:10" ht="18.75">
      <c r="A66" s="71"/>
      <c r="B66" s="74" t="s">
        <v>76</v>
      </c>
      <c r="C66" s="72">
        <v>992</v>
      </c>
      <c r="D66" s="78" t="s">
        <v>67</v>
      </c>
      <c r="E66" s="73" t="s">
        <v>71</v>
      </c>
      <c r="F66" s="72" t="s">
        <v>131</v>
      </c>
      <c r="G66" s="72"/>
      <c r="H66" s="84">
        <f>H67</f>
        <v>5729.4</v>
      </c>
      <c r="I66" s="84">
        <f>I67</f>
        <v>5729.4</v>
      </c>
      <c r="J66" s="11">
        <f t="shared" si="0"/>
        <v>100</v>
      </c>
    </row>
    <row r="67" spans="1:10" ht="33">
      <c r="A67" s="71"/>
      <c r="B67" s="74" t="s">
        <v>23</v>
      </c>
      <c r="C67" s="72">
        <v>992</v>
      </c>
      <c r="D67" s="73" t="s">
        <v>67</v>
      </c>
      <c r="E67" s="73" t="s">
        <v>71</v>
      </c>
      <c r="F67" s="72" t="s">
        <v>131</v>
      </c>
      <c r="G67" s="72">
        <v>200</v>
      </c>
      <c r="H67" s="84">
        <v>5729.4</v>
      </c>
      <c r="I67" s="10">
        <v>5729.4</v>
      </c>
      <c r="J67" s="11">
        <f t="shared" si="0"/>
        <v>100</v>
      </c>
    </row>
    <row r="68" spans="1:10" ht="82.5">
      <c r="A68" s="71"/>
      <c r="B68" s="74" t="s">
        <v>132</v>
      </c>
      <c r="C68" s="72">
        <v>992</v>
      </c>
      <c r="D68" s="78" t="s">
        <v>67</v>
      </c>
      <c r="E68" s="73" t="s">
        <v>71</v>
      </c>
      <c r="F68" s="72" t="s">
        <v>183</v>
      </c>
      <c r="G68" s="72"/>
      <c r="H68" s="84">
        <f>H69</f>
        <v>11321.4</v>
      </c>
      <c r="I68" s="84">
        <f>I69</f>
        <v>10091.4</v>
      </c>
      <c r="J68" s="11">
        <f aca="true" t="shared" si="5" ref="J68:J131">I68/H68*100</f>
        <v>89.13561926970162</v>
      </c>
    </row>
    <row r="69" spans="1:10" ht="33">
      <c r="A69" s="71"/>
      <c r="B69" s="74" t="s">
        <v>23</v>
      </c>
      <c r="C69" s="72">
        <v>992</v>
      </c>
      <c r="D69" s="73" t="s">
        <v>67</v>
      </c>
      <c r="E69" s="73" t="s">
        <v>71</v>
      </c>
      <c r="F69" s="72" t="s">
        <v>183</v>
      </c>
      <c r="G69" s="72">
        <v>200</v>
      </c>
      <c r="H69" s="82">
        <v>11321.4</v>
      </c>
      <c r="I69" s="10">
        <v>10091.4</v>
      </c>
      <c r="J69" s="11">
        <f t="shared" si="5"/>
        <v>89.13561926970162</v>
      </c>
    </row>
    <row r="70" spans="1:10" ht="33">
      <c r="A70" s="71"/>
      <c r="B70" s="74" t="s">
        <v>133</v>
      </c>
      <c r="C70" s="72">
        <v>992</v>
      </c>
      <c r="D70" s="73" t="s">
        <v>67</v>
      </c>
      <c r="E70" s="73" t="s">
        <v>71</v>
      </c>
      <c r="F70" s="72" t="s">
        <v>134</v>
      </c>
      <c r="G70" s="72"/>
      <c r="H70" s="82">
        <f>H71</f>
        <v>1481.2</v>
      </c>
      <c r="I70" s="82">
        <f>I71</f>
        <v>1481.2</v>
      </c>
      <c r="J70" s="11">
        <f t="shared" si="5"/>
        <v>100</v>
      </c>
    </row>
    <row r="71" spans="1:10" ht="18.75">
      <c r="A71" s="71"/>
      <c r="B71" s="74" t="s">
        <v>76</v>
      </c>
      <c r="C71" s="72">
        <v>992</v>
      </c>
      <c r="D71" s="78" t="s">
        <v>67</v>
      </c>
      <c r="E71" s="73" t="s">
        <v>71</v>
      </c>
      <c r="F71" s="72" t="s">
        <v>135</v>
      </c>
      <c r="G71" s="72"/>
      <c r="H71" s="82">
        <f>H72</f>
        <v>1481.2</v>
      </c>
      <c r="I71" s="82">
        <f>I72</f>
        <v>1481.2</v>
      </c>
      <c r="J71" s="11">
        <f t="shared" si="5"/>
        <v>100</v>
      </c>
    </row>
    <row r="72" spans="1:10" ht="33">
      <c r="A72" s="71"/>
      <c r="B72" s="74" t="s">
        <v>23</v>
      </c>
      <c r="C72" s="72">
        <v>992</v>
      </c>
      <c r="D72" s="73" t="s">
        <v>67</v>
      </c>
      <c r="E72" s="73" t="s">
        <v>71</v>
      </c>
      <c r="F72" s="72" t="s">
        <v>136</v>
      </c>
      <c r="G72" s="72">
        <v>200</v>
      </c>
      <c r="H72" s="82">
        <v>1481.2</v>
      </c>
      <c r="I72" s="10">
        <v>1481.2</v>
      </c>
      <c r="J72" s="11">
        <f t="shared" si="5"/>
        <v>100</v>
      </c>
    </row>
    <row r="73" spans="1:10" ht="33">
      <c r="A73" s="89"/>
      <c r="B73" s="90" t="s">
        <v>48</v>
      </c>
      <c r="C73" s="91">
        <v>992</v>
      </c>
      <c r="D73" s="92" t="s">
        <v>67</v>
      </c>
      <c r="E73" s="92">
        <v>12</v>
      </c>
      <c r="F73" s="91"/>
      <c r="G73" s="91"/>
      <c r="H73" s="93">
        <f>H74+H77</f>
        <v>3131.6</v>
      </c>
      <c r="I73" s="93">
        <f>I74+I77</f>
        <v>1904.6</v>
      </c>
      <c r="J73" s="11">
        <f t="shared" si="5"/>
        <v>60.81875079831396</v>
      </c>
    </row>
    <row r="74" spans="1:10" ht="66">
      <c r="A74" s="89"/>
      <c r="B74" s="90" t="s">
        <v>137</v>
      </c>
      <c r="C74" s="91">
        <v>992</v>
      </c>
      <c r="D74" s="92" t="s">
        <v>67</v>
      </c>
      <c r="E74" s="92">
        <v>12</v>
      </c>
      <c r="F74" s="91" t="s">
        <v>138</v>
      </c>
      <c r="G74" s="91"/>
      <c r="H74" s="93">
        <f>H75</f>
        <v>3127.6</v>
      </c>
      <c r="I74" s="93">
        <f>I75</f>
        <v>1900.8</v>
      </c>
      <c r="J74" s="11">
        <f t="shared" si="5"/>
        <v>60.775035170737944</v>
      </c>
    </row>
    <row r="75" spans="1:10" ht="33">
      <c r="A75" s="89"/>
      <c r="B75" s="90" t="s">
        <v>77</v>
      </c>
      <c r="C75" s="91">
        <v>992</v>
      </c>
      <c r="D75" s="92" t="s">
        <v>67</v>
      </c>
      <c r="E75" s="92">
        <v>12</v>
      </c>
      <c r="F75" s="91" t="s">
        <v>139</v>
      </c>
      <c r="G75" s="91"/>
      <c r="H75" s="93">
        <f>H76</f>
        <v>3127.6</v>
      </c>
      <c r="I75" s="93">
        <f>I76</f>
        <v>1900.8</v>
      </c>
      <c r="J75" s="11">
        <f t="shared" si="5"/>
        <v>60.775035170737944</v>
      </c>
    </row>
    <row r="76" spans="1:10" ht="33">
      <c r="A76" s="89"/>
      <c r="B76" s="90" t="s">
        <v>23</v>
      </c>
      <c r="C76" s="91">
        <v>992</v>
      </c>
      <c r="D76" s="92" t="s">
        <v>67</v>
      </c>
      <c r="E76" s="92">
        <v>12</v>
      </c>
      <c r="F76" s="91" t="s">
        <v>139</v>
      </c>
      <c r="G76" s="91">
        <v>200</v>
      </c>
      <c r="H76" s="93">
        <v>3127.6</v>
      </c>
      <c r="I76" s="93">
        <v>1900.8</v>
      </c>
      <c r="J76" s="11">
        <f t="shared" si="5"/>
        <v>60.775035170737944</v>
      </c>
    </row>
    <row r="77" spans="1:12" ht="49.5">
      <c r="A77" s="89"/>
      <c r="B77" s="90" t="s">
        <v>140</v>
      </c>
      <c r="C77" s="91">
        <v>992</v>
      </c>
      <c r="D77" s="92" t="s">
        <v>67</v>
      </c>
      <c r="E77" s="92">
        <v>12</v>
      </c>
      <c r="F77" s="91" t="s">
        <v>141</v>
      </c>
      <c r="G77" s="91"/>
      <c r="H77" s="93">
        <f>H78</f>
        <v>4</v>
      </c>
      <c r="I77" s="93">
        <f>I78</f>
        <v>3.8</v>
      </c>
      <c r="J77" s="11">
        <f t="shared" si="5"/>
        <v>95</v>
      </c>
      <c r="L77" s="6"/>
    </row>
    <row r="78" spans="1:10" ht="33">
      <c r="A78" s="89"/>
      <c r="B78" s="90" t="s">
        <v>23</v>
      </c>
      <c r="C78" s="91">
        <v>992</v>
      </c>
      <c r="D78" s="92" t="s">
        <v>67</v>
      </c>
      <c r="E78" s="92">
        <v>12</v>
      </c>
      <c r="F78" s="91" t="s">
        <v>141</v>
      </c>
      <c r="G78" s="91">
        <v>200</v>
      </c>
      <c r="H78" s="93">
        <v>4</v>
      </c>
      <c r="I78" s="93">
        <v>3.8</v>
      </c>
      <c r="J78" s="11">
        <f t="shared" si="5"/>
        <v>95</v>
      </c>
    </row>
    <row r="79" spans="1:10" ht="18.75">
      <c r="A79" s="94">
        <v>5</v>
      </c>
      <c r="B79" s="95" t="s">
        <v>49</v>
      </c>
      <c r="C79" s="96">
        <v>992</v>
      </c>
      <c r="D79" s="97" t="s">
        <v>68</v>
      </c>
      <c r="E79" s="97" t="s">
        <v>70</v>
      </c>
      <c r="F79" s="96"/>
      <c r="G79" s="96"/>
      <c r="H79" s="98">
        <f>H80+H89</f>
        <v>35845.399999999994</v>
      </c>
      <c r="I79" s="98">
        <f>I80+I89</f>
        <v>35610.2</v>
      </c>
      <c r="J79" s="11">
        <f t="shared" si="5"/>
        <v>99.34384886205763</v>
      </c>
    </row>
    <row r="80" spans="1:10" ht="18.75">
      <c r="A80" s="89"/>
      <c r="B80" s="89" t="s">
        <v>50</v>
      </c>
      <c r="C80" s="91">
        <v>992</v>
      </c>
      <c r="D80" s="92" t="s">
        <v>68</v>
      </c>
      <c r="E80" s="92" t="s">
        <v>65</v>
      </c>
      <c r="F80" s="91"/>
      <c r="G80" s="91"/>
      <c r="H80" s="93">
        <f>H81</f>
        <v>6889.7</v>
      </c>
      <c r="I80" s="93">
        <f>I81</f>
        <v>6888.7</v>
      </c>
      <c r="J80" s="11">
        <f t="shared" si="5"/>
        <v>99.98548557992365</v>
      </c>
    </row>
    <row r="81" spans="1:10" ht="49.5">
      <c r="A81" s="89"/>
      <c r="B81" s="90" t="s">
        <v>142</v>
      </c>
      <c r="C81" s="91">
        <v>992</v>
      </c>
      <c r="D81" s="92" t="s">
        <v>68</v>
      </c>
      <c r="E81" s="92" t="s">
        <v>65</v>
      </c>
      <c r="F81" s="91" t="s">
        <v>143</v>
      </c>
      <c r="G81" s="91"/>
      <c r="H81" s="93">
        <f>H82+H84+H87</f>
        <v>6889.7</v>
      </c>
      <c r="I81" s="93">
        <f>I82+I84+I87</f>
        <v>6888.7</v>
      </c>
      <c r="J81" s="11">
        <f t="shared" si="5"/>
        <v>99.98548557992365</v>
      </c>
    </row>
    <row r="82" spans="1:10" ht="18.75">
      <c r="A82" s="89"/>
      <c r="B82" s="90" t="s">
        <v>35</v>
      </c>
      <c r="C82" s="91">
        <v>992</v>
      </c>
      <c r="D82" s="92" t="s">
        <v>68</v>
      </c>
      <c r="E82" s="92" t="s">
        <v>65</v>
      </c>
      <c r="F82" s="91" t="s">
        <v>144</v>
      </c>
      <c r="G82" s="91"/>
      <c r="H82" s="93">
        <f>H83</f>
        <v>689.7</v>
      </c>
      <c r="I82" s="93">
        <f>I83</f>
        <v>688.7</v>
      </c>
      <c r="J82" s="11">
        <f t="shared" si="5"/>
        <v>99.85500942438742</v>
      </c>
    </row>
    <row r="83" spans="1:10" ht="33">
      <c r="A83" s="89"/>
      <c r="B83" s="90" t="s">
        <v>23</v>
      </c>
      <c r="C83" s="91">
        <v>992</v>
      </c>
      <c r="D83" s="92" t="s">
        <v>68</v>
      </c>
      <c r="E83" s="92" t="s">
        <v>65</v>
      </c>
      <c r="F83" s="91" t="s">
        <v>144</v>
      </c>
      <c r="G83" s="91">
        <v>200</v>
      </c>
      <c r="H83" s="93">
        <v>689.7</v>
      </c>
      <c r="I83" s="93">
        <v>688.7</v>
      </c>
      <c r="J83" s="11">
        <f t="shared" si="5"/>
        <v>99.85500942438742</v>
      </c>
    </row>
    <row r="84" spans="1:10" ht="18.75">
      <c r="A84" s="89"/>
      <c r="B84" s="90" t="s">
        <v>184</v>
      </c>
      <c r="C84" s="91">
        <v>992</v>
      </c>
      <c r="D84" s="92" t="s">
        <v>68</v>
      </c>
      <c r="E84" s="92" t="s">
        <v>65</v>
      </c>
      <c r="F84" s="91" t="s">
        <v>185</v>
      </c>
      <c r="G84" s="91"/>
      <c r="H84" s="93">
        <f>H85</f>
        <v>100</v>
      </c>
      <c r="I84" s="93">
        <f>I85</f>
        <v>100</v>
      </c>
      <c r="J84" s="11">
        <f t="shared" si="5"/>
        <v>100</v>
      </c>
    </row>
    <row r="85" spans="1:10" ht="18.75">
      <c r="A85" s="89"/>
      <c r="B85" s="90" t="s">
        <v>35</v>
      </c>
      <c r="C85" s="91">
        <v>992</v>
      </c>
      <c r="D85" s="92" t="s">
        <v>68</v>
      </c>
      <c r="E85" s="92" t="s">
        <v>65</v>
      </c>
      <c r="F85" s="91" t="s">
        <v>186</v>
      </c>
      <c r="G85" s="91"/>
      <c r="H85" s="93">
        <f>H86</f>
        <v>100</v>
      </c>
      <c r="I85" s="93">
        <f>I86</f>
        <v>100</v>
      </c>
      <c r="J85" s="11">
        <f t="shared" si="5"/>
        <v>100</v>
      </c>
    </row>
    <row r="86" spans="1:10" ht="33">
      <c r="A86" s="89"/>
      <c r="B86" s="90" t="s">
        <v>23</v>
      </c>
      <c r="C86" s="91">
        <v>992</v>
      </c>
      <c r="D86" s="92" t="s">
        <v>68</v>
      </c>
      <c r="E86" s="92" t="s">
        <v>65</v>
      </c>
      <c r="F86" s="91" t="s">
        <v>186</v>
      </c>
      <c r="G86" s="91">
        <v>200</v>
      </c>
      <c r="H86" s="93">
        <v>100</v>
      </c>
      <c r="I86" s="93">
        <v>100</v>
      </c>
      <c r="J86" s="11">
        <f t="shared" si="5"/>
        <v>100</v>
      </c>
    </row>
    <row r="87" spans="1:10" ht="33">
      <c r="A87" s="89"/>
      <c r="B87" s="90" t="s">
        <v>187</v>
      </c>
      <c r="C87" s="91">
        <v>992</v>
      </c>
      <c r="D87" s="92" t="s">
        <v>68</v>
      </c>
      <c r="E87" s="92" t="s">
        <v>65</v>
      </c>
      <c r="F87" s="91" t="s">
        <v>188</v>
      </c>
      <c r="G87" s="91"/>
      <c r="H87" s="93">
        <f>H88</f>
        <v>6100</v>
      </c>
      <c r="I87" s="93">
        <f>I88</f>
        <v>6100</v>
      </c>
      <c r="J87" s="11">
        <f t="shared" si="5"/>
        <v>100</v>
      </c>
    </row>
    <row r="88" spans="1:10" ht="82.5">
      <c r="A88" s="89"/>
      <c r="B88" s="90" t="s">
        <v>189</v>
      </c>
      <c r="C88" s="91">
        <v>992</v>
      </c>
      <c r="D88" s="92" t="s">
        <v>68</v>
      </c>
      <c r="E88" s="92" t="s">
        <v>65</v>
      </c>
      <c r="F88" s="91" t="s">
        <v>188</v>
      </c>
      <c r="G88" s="91">
        <v>800</v>
      </c>
      <c r="H88" s="93">
        <v>6100</v>
      </c>
      <c r="I88" s="93">
        <v>6100</v>
      </c>
      <c r="J88" s="11">
        <f t="shared" si="5"/>
        <v>100</v>
      </c>
    </row>
    <row r="89" spans="1:10" ht="18.75">
      <c r="A89" s="89"/>
      <c r="B89" s="90" t="s">
        <v>51</v>
      </c>
      <c r="C89" s="91">
        <v>992</v>
      </c>
      <c r="D89" s="92" t="s">
        <v>68</v>
      </c>
      <c r="E89" s="92" t="s">
        <v>66</v>
      </c>
      <c r="F89" s="91"/>
      <c r="G89" s="91"/>
      <c r="H89" s="93">
        <f>H90+H100</f>
        <v>28955.699999999997</v>
      </c>
      <c r="I89" s="93">
        <f>I90+I100</f>
        <v>28721.5</v>
      </c>
      <c r="J89" s="11">
        <f t="shared" si="5"/>
        <v>99.1911782481515</v>
      </c>
    </row>
    <row r="90" spans="1:10" ht="49.5">
      <c r="A90" s="89"/>
      <c r="B90" s="90" t="s">
        <v>145</v>
      </c>
      <c r="C90" s="91">
        <v>992</v>
      </c>
      <c r="D90" s="92" t="s">
        <v>68</v>
      </c>
      <c r="E90" s="92" t="s">
        <v>66</v>
      </c>
      <c r="F90" s="91" t="s">
        <v>146</v>
      </c>
      <c r="G90" s="91"/>
      <c r="H90" s="93">
        <f>H91+H94</f>
        <v>7335.6</v>
      </c>
      <c r="I90" s="93">
        <f>I91+I94</f>
        <v>7101.4</v>
      </c>
      <c r="J90" s="11">
        <f t="shared" si="5"/>
        <v>96.8073504553138</v>
      </c>
    </row>
    <row r="91" spans="1:10" ht="18.75">
      <c r="A91" s="89"/>
      <c r="B91" s="90" t="s">
        <v>147</v>
      </c>
      <c r="C91" s="91">
        <v>992</v>
      </c>
      <c r="D91" s="92" t="s">
        <v>68</v>
      </c>
      <c r="E91" s="92" t="s">
        <v>66</v>
      </c>
      <c r="F91" s="91" t="s">
        <v>148</v>
      </c>
      <c r="G91" s="91"/>
      <c r="H91" s="93">
        <f>H92</f>
        <v>6579.5</v>
      </c>
      <c r="I91" s="93">
        <f>I92</f>
        <v>6367.9</v>
      </c>
      <c r="J91" s="11">
        <f t="shared" si="5"/>
        <v>96.78395014818754</v>
      </c>
    </row>
    <row r="92" spans="1:10" ht="18.75">
      <c r="A92" s="89"/>
      <c r="B92" s="90" t="s">
        <v>76</v>
      </c>
      <c r="C92" s="91">
        <v>992</v>
      </c>
      <c r="D92" s="92" t="s">
        <v>68</v>
      </c>
      <c r="E92" s="92" t="s">
        <v>66</v>
      </c>
      <c r="F92" s="91" t="s">
        <v>149</v>
      </c>
      <c r="G92" s="91"/>
      <c r="H92" s="93">
        <f>H93</f>
        <v>6579.5</v>
      </c>
      <c r="I92" s="93">
        <f>I93</f>
        <v>6367.9</v>
      </c>
      <c r="J92" s="11">
        <f t="shared" si="5"/>
        <v>96.78395014818754</v>
      </c>
    </row>
    <row r="93" spans="1:10" ht="33">
      <c r="A93" s="89"/>
      <c r="B93" s="90" t="s">
        <v>23</v>
      </c>
      <c r="C93" s="91">
        <v>992</v>
      </c>
      <c r="D93" s="92" t="s">
        <v>68</v>
      </c>
      <c r="E93" s="92" t="s">
        <v>66</v>
      </c>
      <c r="F93" s="91" t="s">
        <v>149</v>
      </c>
      <c r="G93" s="91">
        <v>200</v>
      </c>
      <c r="H93" s="93">
        <f>4000+1600+110+369.5+500</f>
        <v>6579.5</v>
      </c>
      <c r="I93" s="93">
        <v>6367.9</v>
      </c>
      <c r="J93" s="11">
        <f t="shared" si="5"/>
        <v>96.78395014818754</v>
      </c>
    </row>
    <row r="94" spans="1:10" ht="18.75">
      <c r="A94" s="89"/>
      <c r="B94" s="90" t="s">
        <v>152</v>
      </c>
      <c r="C94" s="91">
        <v>992</v>
      </c>
      <c r="D94" s="92" t="s">
        <v>68</v>
      </c>
      <c r="E94" s="92" t="s">
        <v>66</v>
      </c>
      <c r="F94" s="91" t="s">
        <v>150</v>
      </c>
      <c r="G94" s="91"/>
      <c r="H94" s="93">
        <f>H95+H97</f>
        <v>756.1</v>
      </c>
      <c r="I94" s="93">
        <f>I95+I97</f>
        <v>733.5</v>
      </c>
      <c r="J94" s="11">
        <f t="shared" si="5"/>
        <v>97.01097738394392</v>
      </c>
    </row>
    <row r="95" spans="1:10" ht="18.75">
      <c r="A95" s="89"/>
      <c r="B95" s="90" t="s">
        <v>76</v>
      </c>
      <c r="C95" s="91">
        <v>992</v>
      </c>
      <c r="D95" s="92" t="s">
        <v>68</v>
      </c>
      <c r="E95" s="92" t="s">
        <v>66</v>
      </c>
      <c r="F95" s="91" t="s">
        <v>151</v>
      </c>
      <c r="G95" s="91"/>
      <c r="H95" s="93">
        <f>H96</f>
        <v>225</v>
      </c>
      <c r="I95" s="93">
        <f>I96</f>
        <v>202.4</v>
      </c>
      <c r="J95" s="11">
        <f t="shared" si="5"/>
        <v>89.95555555555555</v>
      </c>
    </row>
    <row r="96" spans="1:10" ht="33">
      <c r="A96" s="89"/>
      <c r="B96" s="90" t="s">
        <v>23</v>
      </c>
      <c r="C96" s="91">
        <v>992</v>
      </c>
      <c r="D96" s="92" t="s">
        <v>68</v>
      </c>
      <c r="E96" s="92" t="s">
        <v>66</v>
      </c>
      <c r="F96" s="91" t="s">
        <v>151</v>
      </c>
      <c r="G96" s="91">
        <v>200</v>
      </c>
      <c r="H96" s="93">
        <v>225</v>
      </c>
      <c r="I96" s="93">
        <v>202.4</v>
      </c>
      <c r="J96" s="11">
        <f t="shared" si="5"/>
        <v>89.95555555555555</v>
      </c>
    </row>
    <row r="97" spans="1:10" ht="33">
      <c r="A97" s="89"/>
      <c r="B97" s="90" t="s">
        <v>190</v>
      </c>
      <c r="C97" s="91">
        <v>992</v>
      </c>
      <c r="D97" s="92" t="s">
        <v>68</v>
      </c>
      <c r="E97" s="92" t="s">
        <v>66</v>
      </c>
      <c r="F97" s="91" t="s">
        <v>191</v>
      </c>
      <c r="G97" s="91"/>
      <c r="H97" s="93">
        <f>H98</f>
        <v>531.1</v>
      </c>
      <c r="I97" s="93">
        <f>I98</f>
        <v>531.1</v>
      </c>
      <c r="J97" s="11">
        <f t="shared" si="5"/>
        <v>100</v>
      </c>
    </row>
    <row r="98" spans="1:10" ht="18.75">
      <c r="A98" s="89"/>
      <c r="B98" s="90" t="s">
        <v>76</v>
      </c>
      <c r="C98" s="91">
        <v>992</v>
      </c>
      <c r="D98" s="92" t="s">
        <v>68</v>
      </c>
      <c r="E98" s="92" t="s">
        <v>66</v>
      </c>
      <c r="F98" s="91" t="s">
        <v>192</v>
      </c>
      <c r="G98" s="91"/>
      <c r="H98" s="93">
        <f>H99</f>
        <v>531.1</v>
      </c>
      <c r="I98" s="93">
        <f>I99</f>
        <v>531.1</v>
      </c>
      <c r="J98" s="11">
        <f t="shared" si="5"/>
        <v>100</v>
      </c>
    </row>
    <row r="99" spans="1:10" ht="33">
      <c r="A99" s="89"/>
      <c r="B99" s="90" t="s">
        <v>23</v>
      </c>
      <c r="C99" s="91">
        <v>992</v>
      </c>
      <c r="D99" s="92" t="s">
        <v>68</v>
      </c>
      <c r="E99" s="92" t="s">
        <v>66</v>
      </c>
      <c r="F99" s="91" t="s">
        <v>192</v>
      </c>
      <c r="G99" s="91">
        <v>200</v>
      </c>
      <c r="H99" s="93">
        <v>531.1</v>
      </c>
      <c r="I99" s="93">
        <v>531.1</v>
      </c>
      <c r="J99" s="11">
        <f t="shared" si="5"/>
        <v>100</v>
      </c>
    </row>
    <row r="100" spans="1:10" ht="66">
      <c r="A100" s="89"/>
      <c r="B100" s="90" t="s">
        <v>193</v>
      </c>
      <c r="C100" s="91">
        <v>992</v>
      </c>
      <c r="D100" s="92" t="s">
        <v>68</v>
      </c>
      <c r="E100" s="92" t="s">
        <v>66</v>
      </c>
      <c r="F100" s="91" t="s">
        <v>194</v>
      </c>
      <c r="G100" s="91"/>
      <c r="H100" s="93">
        <f>H101+H103</f>
        <v>21620.1</v>
      </c>
      <c r="I100" s="93">
        <f>I101+I103</f>
        <v>21620.1</v>
      </c>
      <c r="J100" s="11">
        <f t="shared" si="5"/>
        <v>100</v>
      </c>
    </row>
    <row r="101" spans="1:10" ht="82.5">
      <c r="A101" s="89"/>
      <c r="B101" s="90" t="s">
        <v>195</v>
      </c>
      <c r="C101" s="91">
        <v>992</v>
      </c>
      <c r="D101" s="92" t="s">
        <v>68</v>
      </c>
      <c r="E101" s="92" t="s">
        <v>66</v>
      </c>
      <c r="F101" s="91" t="s">
        <v>196</v>
      </c>
      <c r="G101" s="91"/>
      <c r="H101" s="93">
        <f>H102</f>
        <v>475</v>
      </c>
      <c r="I101" s="93">
        <f>I102</f>
        <v>475</v>
      </c>
      <c r="J101" s="11">
        <f t="shared" si="5"/>
        <v>100</v>
      </c>
    </row>
    <row r="102" spans="1:10" ht="33">
      <c r="A102" s="89"/>
      <c r="B102" s="90" t="s">
        <v>23</v>
      </c>
      <c r="C102" s="91">
        <v>992</v>
      </c>
      <c r="D102" s="92" t="s">
        <v>68</v>
      </c>
      <c r="E102" s="92" t="s">
        <v>66</v>
      </c>
      <c r="F102" s="91" t="s">
        <v>196</v>
      </c>
      <c r="G102" s="91">
        <v>200</v>
      </c>
      <c r="H102" s="93">
        <v>475</v>
      </c>
      <c r="I102" s="93">
        <v>475</v>
      </c>
      <c r="J102" s="11">
        <f t="shared" si="5"/>
        <v>100</v>
      </c>
    </row>
    <row r="103" spans="1:10" ht="33">
      <c r="A103" s="89"/>
      <c r="B103" s="90" t="s">
        <v>197</v>
      </c>
      <c r="C103" s="91">
        <v>992</v>
      </c>
      <c r="D103" s="92" t="s">
        <v>68</v>
      </c>
      <c r="E103" s="92" t="s">
        <v>66</v>
      </c>
      <c r="F103" s="91" t="s">
        <v>198</v>
      </c>
      <c r="G103" s="91"/>
      <c r="H103" s="93">
        <f>H104</f>
        <v>21145.1</v>
      </c>
      <c r="I103" s="93">
        <f>I104</f>
        <v>21145.1</v>
      </c>
      <c r="J103" s="11">
        <f t="shared" si="5"/>
        <v>100</v>
      </c>
    </row>
    <row r="104" spans="1:10" ht="18.75">
      <c r="A104" s="89"/>
      <c r="B104" s="90" t="s">
        <v>35</v>
      </c>
      <c r="C104" s="91">
        <v>992</v>
      </c>
      <c r="D104" s="92" t="s">
        <v>68</v>
      </c>
      <c r="E104" s="92" t="s">
        <v>66</v>
      </c>
      <c r="F104" s="91" t="s">
        <v>199</v>
      </c>
      <c r="G104" s="91"/>
      <c r="H104" s="93">
        <f>H105</f>
        <v>21145.1</v>
      </c>
      <c r="I104" s="93">
        <f>I105</f>
        <v>21145.1</v>
      </c>
      <c r="J104" s="11">
        <f t="shared" si="5"/>
        <v>100</v>
      </c>
    </row>
    <row r="105" spans="1:10" ht="33">
      <c r="A105" s="89"/>
      <c r="B105" s="90" t="s">
        <v>23</v>
      </c>
      <c r="C105" s="91">
        <v>992</v>
      </c>
      <c r="D105" s="92" t="s">
        <v>68</v>
      </c>
      <c r="E105" s="92" t="s">
        <v>66</v>
      </c>
      <c r="F105" s="91" t="s">
        <v>199</v>
      </c>
      <c r="G105" s="91">
        <v>200</v>
      </c>
      <c r="H105" s="93">
        <v>21145.1</v>
      </c>
      <c r="I105" s="93">
        <v>21145.1</v>
      </c>
      <c r="J105" s="11">
        <f t="shared" si="5"/>
        <v>100</v>
      </c>
    </row>
    <row r="106" spans="1:10" ht="18.75">
      <c r="A106" s="94">
        <v>7</v>
      </c>
      <c r="B106" s="95" t="s">
        <v>52</v>
      </c>
      <c r="C106" s="96">
        <v>992</v>
      </c>
      <c r="D106" s="97" t="s">
        <v>69</v>
      </c>
      <c r="E106" s="97" t="s">
        <v>70</v>
      </c>
      <c r="F106" s="96"/>
      <c r="G106" s="96"/>
      <c r="H106" s="98">
        <f>H107</f>
        <v>12485.3</v>
      </c>
      <c r="I106" s="98">
        <f>I107</f>
        <v>12251.8</v>
      </c>
      <c r="J106" s="11">
        <f t="shared" si="5"/>
        <v>98.12980064555917</v>
      </c>
    </row>
    <row r="107" spans="1:10" ht="18.75">
      <c r="A107" s="89"/>
      <c r="B107" s="89" t="s">
        <v>53</v>
      </c>
      <c r="C107" s="91">
        <v>992</v>
      </c>
      <c r="D107" s="92" t="s">
        <v>69</v>
      </c>
      <c r="E107" s="92" t="s">
        <v>64</v>
      </c>
      <c r="F107" s="91"/>
      <c r="G107" s="91"/>
      <c r="H107" s="93">
        <f>H108</f>
        <v>12485.3</v>
      </c>
      <c r="I107" s="93">
        <f>I108</f>
        <v>12251.8</v>
      </c>
      <c r="J107" s="11">
        <f t="shared" si="5"/>
        <v>98.12980064555917</v>
      </c>
    </row>
    <row r="108" spans="1:10" ht="33">
      <c r="A108" s="89"/>
      <c r="B108" s="90" t="s">
        <v>153</v>
      </c>
      <c r="C108" s="91">
        <v>992</v>
      </c>
      <c r="D108" s="92" t="s">
        <v>69</v>
      </c>
      <c r="E108" s="92" t="s">
        <v>64</v>
      </c>
      <c r="F108" s="91" t="s">
        <v>154</v>
      </c>
      <c r="G108" s="91"/>
      <c r="H108" s="93">
        <f>H109+H113+H116</f>
        <v>12485.3</v>
      </c>
      <c r="I108" s="93">
        <f>I109+I113+I116</f>
        <v>12251.8</v>
      </c>
      <c r="J108" s="11">
        <f t="shared" si="5"/>
        <v>98.12980064555917</v>
      </c>
    </row>
    <row r="109" spans="1:10" ht="66">
      <c r="A109" s="89"/>
      <c r="B109" s="90" t="s">
        <v>155</v>
      </c>
      <c r="C109" s="91">
        <v>992</v>
      </c>
      <c r="D109" s="92" t="s">
        <v>69</v>
      </c>
      <c r="E109" s="92" t="s">
        <v>64</v>
      </c>
      <c r="F109" s="91" t="s">
        <v>175</v>
      </c>
      <c r="G109" s="91"/>
      <c r="H109" s="93">
        <f>H110</f>
        <v>5689.7</v>
      </c>
      <c r="I109" s="93">
        <f>I110</f>
        <v>5550</v>
      </c>
      <c r="J109" s="11">
        <f t="shared" si="5"/>
        <v>97.54468601156476</v>
      </c>
    </row>
    <row r="110" spans="1:10" ht="61.5" customHeight="1">
      <c r="A110" s="89"/>
      <c r="B110" s="90" t="s">
        <v>78</v>
      </c>
      <c r="C110" s="91">
        <v>992</v>
      </c>
      <c r="D110" s="92" t="s">
        <v>69</v>
      </c>
      <c r="E110" s="92" t="s">
        <v>64</v>
      </c>
      <c r="F110" s="91" t="s">
        <v>156</v>
      </c>
      <c r="G110" s="91"/>
      <c r="H110" s="93">
        <f>H112+H111</f>
        <v>5689.7</v>
      </c>
      <c r="I110" s="93">
        <f>I112+I111</f>
        <v>5550</v>
      </c>
      <c r="J110" s="11">
        <f t="shared" si="5"/>
        <v>97.54468601156476</v>
      </c>
    </row>
    <row r="111" spans="1:10" ht="49.5">
      <c r="A111" s="89"/>
      <c r="B111" s="90" t="s">
        <v>200</v>
      </c>
      <c r="C111" s="91">
        <v>992</v>
      </c>
      <c r="D111" s="92" t="s">
        <v>69</v>
      </c>
      <c r="E111" s="92" t="s">
        <v>64</v>
      </c>
      <c r="F111" s="91" t="s">
        <v>201</v>
      </c>
      <c r="G111" s="91">
        <v>400</v>
      </c>
      <c r="H111" s="93">
        <v>318.2</v>
      </c>
      <c r="I111" s="93">
        <v>318.1</v>
      </c>
      <c r="J111" s="11">
        <f t="shared" si="5"/>
        <v>99.96857322438719</v>
      </c>
    </row>
    <row r="112" spans="1:10" ht="49.5">
      <c r="A112" s="89"/>
      <c r="B112" s="90" t="s">
        <v>54</v>
      </c>
      <c r="C112" s="91">
        <v>992</v>
      </c>
      <c r="D112" s="92" t="s">
        <v>69</v>
      </c>
      <c r="E112" s="92" t="s">
        <v>64</v>
      </c>
      <c r="F112" s="91" t="s">
        <v>156</v>
      </c>
      <c r="G112" s="91">
        <v>600</v>
      </c>
      <c r="H112" s="93">
        <v>5371.5</v>
      </c>
      <c r="I112" s="93">
        <v>5231.9</v>
      </c>
      <c r="J112" s="11">
        <f t="shared" si="5"/>
        <v>97.40109838964906</v>
      </c>
    </row>
    <row r="113" spans="1:10" ht="82.5">
      <c r="A113" s="89"/>
      <c r="B113" s="90" t="s">
        <v>157</v>
      </c>
      <c r="C113" s="91">
        <v>992</v>
      </c>
      <c r="D113" s="92" t="s">
        <v>69</v>
      </c>
      <c r="E113" s="92" t="s">
        <v>64</v>
      </c>
      <c r="F113" s="91" t="s">
        <v>158</v>
      </c>
      <c r="G113" s="91"/>
      <c r="H113" s="93">
        <f>H114</f>
        <v>3041.4</v>
      </c>
      <c r="I113" s="93">
        <f>I114</f>
        <v>2947.9</v>
      </c>
      <c r="J113" s="11">
        <f t="shared" si="5"/>
        <v>96.92575787466299</v>
      </c>
    </row>
    <row r="114" spans="1:10" ht="66">
      <c r="A114" s="89"/>
      <c r="B114" s="90" t="s">
        <v>78</v>
      </c>
      <c r="C114" s="91">
        <v>992</v>
      </c>
      <c r="D114" s="92" t="s">
        <v>69</v>
      </c>
      <c r="E114" s="92" t="s">
        <v>64</v>
      </c>
      <c r="F114" s="91" t="s">
        <v>159</v>
      </c>
      <c r="G114" s="91"/>
      <c r="H114" s="93">
        <f>H115</f>
        <v>3041.4</v>
      </c>
      <c r="I114" s="93">
        <f>I115</f>
        <v>2947.9</v>
      </c>
      <c r="J114" s="11">
        <f t="shared" si="5"/>
        <v>96.92575787466299</v>
      </c>
    </row>
    <row r="115" spans="1:10" ht="49.5">
      <c r="A115" s="89"/>
      <c r="B115" s="90" t="s">
        <v>54</v>
      </c>
      <c r="C115" s="91">
        <v>992</v>
      </c>
      <c r="D115" s="92" t="s">
        <v>69</v>
      </c>
      <c r="E115" s="92" t="s">
        <v>64</v>
      </c>
      <c r="F115" s="91" t="s">
        <v>159</v>
      </c>
      <c r="G115" s="91">
        <v>600</v>
      </c>
      <c r="H115" s="93">
        <v>3041.4</v>
      </c>
      <c r="I115" s="93">
        <v>2947.9</v>
      </c>
      <c r="J115" s="11">
        <f t="shared" si="5"/>
        <v>96.92575787466299</v>
      </c>
    </row>
    <row r="116" spans="1:10" ht="82.5">
      <c r="A116" s="89"/>
      <c r="B116" s="90" t="s">
        <v>160</v>
      </c>
      <c r="C116" s="91">
        <v>992</v>
      </c>
      <c r="D116" s="92" t="s">
        <v>69</v>
      </c>
      <c r="E116" s="92" t="s">
        <v>64</v>
      </c>
      <c r="F116" s="91" t="s">
        <v>161</v>
      </c>
      <c r="G116" s="91"/>
      <c r="H116" s="93">
        <f>H117+H119</f>
        <v>3754.2</v>
      </c>
      <c r="I116" s="93">
        <f>I117+I119</f>
        <v>3753.9</v>
      </c>
      <c r="J116" s="11">
        <f t="shared" si="5"/>
        <v>99.99200894997603</v>
      </c>
    </row>
    <row r="117" spans="1:10" ht="66">
      <c r="A117" s="89"/>
      <c r="B117" s="90" t="s">
        <v>78</v>
      </c>
      <c r="C117" s="91">
        <v>992</v>
      </c>
      <c r="D117" s="92" t="s">
        <v>69</v>
      </c>
      <c r="E117" s="92" t="s">
        <v>64</v>
      </c>
      <c r="F117" s="91" t="s">
        <v>162</v>
      </c>
      <c r="G117" s="91"/>
      <c r="H117" s="93">
        <f>H118</f>
        <v>3454.2</v>
      </c>
      <c r="I117" s="93">
        <f>I118</f>
        <v>3453.9</v>
      </c>
      <c r="J117" s="11">
        <f t="shared" si="5"/>
        <v>99.99131492096579</v>
      </c>
    </row>
    <row r="118" spans="1:10" ht="49.5">
      <c r="A118" s="89"/>
      <c r="B118" s="90" t="s">
        <v>54</v>
      </c>
      <c r="C118" s="91">
        <v>992</v>
      </c>
      <c r="D118" s="92" t="s">
        <v>69</v>
      </c>
      <c r="E118" s="92" t="s">
        <v>64</v>
      </c>
      <c r="F118" s="91" t="s">
        <v>162</v>
      </c>
      <c r="G118" s="91">
        <v>600</v>
      </c>
      <c r="H118" s="93">
        <v>3454.2</v>
      </c>
      <c r="I118" s="93">
        <v>3453.9</v>
      </c>
      <c r="J118" s="11">
        <f t="shared" si="5"/>
        <v>99.99131492096579</v>
      </c>
    </row>
    <row r="119" spans="1:10" ht="21.75" customHeight="1">
      <c r="A119" s="89"/>
      <c r="B119" s="90" t="s">
        <v>202</v>
      </c>
      <c r="C119" s="91">
        <v>992</v>
      </c>
      <c r="D119" s="92" t="s">
        <v>69</v>
      </c>
      <c r="E119" s="92" t="s">
        <v>64</v>
      </c>
      <c r="F119" s="91" t="s">
        <v>203</v>
      </c>
      <c r="G119" s="91"/>
      <c r="H119" s="93">
        <v>300</v>
      </c>
      <c r="I119" s="93">
        <v>300</v>
      </c>
      <c r="J119" s="11">
        <f t="shared" si="5"/>
        <v>100</v>
      </c>
    </row>
    <row r="120" spans="1:10" ht="48.75" customHeight="1">
      <c r="A120" s="89"/>
      <c r="B120" s="90" t="s">
        <v>204</v>
      </c>
      <c r="C120" s="91">
        <v>992</v>
      </c>
      <c r="D120" s="92" t="s">
        <v>69</v>
      </c>
      <c r="E120" s="92" t="s">
        <v>64</v>
      </c>
      <c r="F120" s="91" t="s">
        <v>205</v>
      </c>
      <c r="G120" s="91"/>
      <c r="H120" s="93">
        <f>H121</f>
        <v>300</v>
      </c>
      <c r="I120" s="93">
        <f>I121</f>
        <v>300</v>
      </c>
      <c r="J120" s="11">
        <f t="shared" si="5"/>
        <v>100</v>
      </c>
    </row>
    <row r="121" spans="1:10" ht="53.25" customHeight="1">
      <c r="A121" s="89"/>
      <c r="B121" s="90" t="s">
        <v>54</v>
      </c>
      <c r="C121" s="91">
        <v>992</v>
      </c>
      <c r="D121" s="92" t="s">
        <v>69</v>
      </c>
      <c r="E121" s="92" t="s">
        <v>64</v>
      </c>
      <c r="F121" s="91" t="s">
        <v>205</v>
      </c>
      <c r="G121" s="91">
        <v>600</v>
      </c>
      <c r="H121" s="93">
        <v>300</v>
      </c>
      <c r="I121" s="93">
        <v>300</v>
      </c>
      <c r="J121" s="11">
        <f t="shared" si="5"/>
        <v>100</v>
      </c>
    </row>
    <row r="122" spans="1:10" ht="18.75">
      <c r="A122" s="94">
        <v>8</v>
      </c>
      <c r="B122" s="95" t="s">
        <v>55</v>
      </c>
      <c r="C122" s="96">
        <v>992</v>
      </c>
      <c r="D122" s="97">
        <v>10</v>
      </c>
      <c r="E122" s="97" t="s">
        <v>70</v>
      </c>
      <c r="F122" s="91"/>
      <c r="G122" s="96"/>
      <c r="H122" s="98">
        <f>H123+H126</f>
        <v>597.2</v>
      </c>
      <c r="I122" s="98">
        <f>I123+I126</f>
        <v>589.5</v>
      </c>
      <c r="J122" s="11">
        <f t="shared" si="5"/>
        <v>98.71064969859343</v>
      </c>
    </row>
    <row r="123" spans="1:10" ht="18.75">
      <c r="A123" s="89"/>
      <c r="B123" s="89" t="s">
        <v>56</v>
      </c>
      <c r="C123" s="91">
        <v>992</v>
      </c>
      <c r="D123" s="92">
        <v>10</v>
      </c>
      <c r="E123" s="92" t="s">
        <v>64</v>
      </c>
      <c r="F123" s="91"/>
      <c r="G123" s="91"/>
      <c r="H123" s="93">
        <f>H124</f>
        <v>514.2</v>
      </c>
      <c r="I123" s="93">
        <f>I124</f>
        <v>507.5</v>
      </c>
      <c r="J123" s="11">
        <f t="shared" si="5"/>
        <v>98.69700505639828</v>
      </c>
    </row>
    <row r="124" spans="1:10" ht="66">
      <c r="A124" s="89"/>
      <c r="B124" s="90" t="s">
        <v>57</v>
      </c>
      <c r="C124" s="91">
        <v>992</v>
      </c>
      <c r="D124" s="92">
        <v>10</v>
      </c>
      <c r="E124" s="92" t="s">
        <v>64</v>
      </c>
      <c r="F124" s="91" t="s">
        <v>206</v>
      </c>
      <c r="G124" s="91"/>
      <c r="H124" s="93">
        <f>H125</f>
        <v>514.2</v>
      </c>
      <c r="I124" s="93">
        <f>I125</f>
        <v>507.5</v>
      </c>
      <c r="J124" s="11">
        <f t="shared" si="5"/>
        <v>98.69700505639828</v>
      </c>
    </row>
    <row r="125" spans="1:10" ht="33">
      <c r="A125" s="89"/>
      <c r="B125" s="90" t="s">
        <v>58</v>
      </c>
      <c r="C125" s="91">
        <v>992</v>
      </c>
      <c r="D125" s="92">
        <v>10</v>
      </c>
      <c r="E125" s="92" t="s">
        <v>64</v>
      </c>
      <c r="F125" s="91" t="s">
        <v>206</v>
      </c>
      <c r="G125" s="91">
        <v>300</v>
      </c>
      <c r="H125" s="93">
        <v>514.2</v>
      </c>
      <c r="I125" s="93">
        <v>507.5</v>
      </c>
      <c r="J125" s="11">
        <f t="shared" si="5"/>
        <v>98.69700505639828</v>
      </c>
    </row>
    <row r="126" spans="1:10" ht="18.75">
      <c r="A126" s="89"/>
      <c r="B126" s="89" t="s">
        <v>59</v>
      </c>
      <c r="C126" s="91">
        <v>992</v>
      </c>
      <c r="D126" s="92">
        <v>10</v>
      </c>
      <c r="E126" s="92" t="s">
        <v>66</v>
      </c>
      <c r="F126" s="91"/>
      <c r="G126" s="91"/>
      <c r="H126" s="99">
        <f>H127</f>
        <v>83</v>
      </c>
      <c r="I126" s="99">
        <f>I127</f>
        <v>82</v>
      </c>
      <c r="J126" s="11">
        <f t="shared" si="5"/>
        <v>98.79518072289156</v>
      </c>
    </row>
    <row r="127" spans="1:10" ht="33">
      <c r="A127" s="89"/>
      <c r="B127" s="90" t="s">
        <v>164</v>
      </c>
      <c r="C127" s="91">
        <v>992</v>
      </c>
      <c r="D127" s="92">
        <v>10</v>
      </c>
      <c r="E127" s="92" t="s">
        <v>66</v>
      </c>
      <c r="F127" s="91" t="s">
        <v>163</v>
      </c>
      <c r="G127" s="91"/>
      <c r="H127" s="93">
        <f>H128</f>
        <v>83</v>
      </c>
      <c r="I127" s="93">
        <f>I128</f>
        <v>82</v>
      </c>
      <c r="J127" s="11">
        <f t="shared" si="5"/>
        <v>98.79518072289156</v>
      </c>
    </row>
    <row r="128" spans="1:10" ht="33">
      <c r="A128" s="89"/>
      <c r="B128" s="90" t="s">
        <v>58</v>
      </c>
      <c r="C128" s="91">
        <v>992</v>
      </c>
      <c r="D128" s="92">
        <v>10</v>
      </c>
      <c r="E128" s="92" t="s">
        <v>66</v>
      </c>
      <c r="F128" s="91" t="s">
        <v>163</v>
      </c>
      <c r="G128" s="91">
        <v>300</v>
      </c>
      <c r="H128" s="93">
        <f>78+5</f>
        <v>83</v>
      </c>
      <c r="I128" s="93">
        <v>82</v>
      </c>
      <c r="J128" s="11">
        <f t="shared" si="5"/>
        <v>98.79518072289156</v>
      </c>
    </row>
    <row r="129" spans="1:10" ht="18.75">
      <c r="A129" s="94">
        <v>9</v>
      </c>
      <c r="B129" s="95" t="s">
        <v>60</v>
      </c>
      <c r="C129" s="96">
        <v>992</v>
      </c>
      <c r="D129" s="97">
        <v>11</v>
      </c>
      <c r="E129" s="97" t="s">
        <v>70</v>
      </c>
      <c r="F129" s="91"/>
      <c r="G129" s="96"/>
      <c r="H129" s="98">
        <f aca="true" t="shared" si="6" ref="H129:I132">H130</f>
        <v>2144.9</v>
      </c>
      <c r="I129" s="98">
        <f t="shared" si="6"/>
        <v>2140.9</v>
      </c>
      <c r="J129" s="11">
        <f t="shared" si="5"/>
        <v>99.81351111939951</v>
      </c>
    </row>
    <row r="130" spans="1:10" ht="18.75">
      <c r="A130" s="89"/>
      <c r="B130" s="89" t="s">
        <v>61</v>
      </c>
      <c r="C130" s="91">
        <v>992</v>
      </c>
      <c r="D130" s="92">
        <v>11</v>
      </c>
      <c r="E130" s="92" t="s">
        <v>65</v>
      </c>
      <c r="F130" s="91"/>
      <c r="G130" s="91"/>
      <c r="H130" s="93">
        <f t="shared" si="6"/>
        <v>2144.9</v>
      </c>
      <c r="I130" s="93">
        <f t="shared" si="6"/>
        <v>2140.9</v>
      </c>
      <c r="J130" s="11">
        <f t="shared" si="5"/>
        <v>99.81351111939951</v>
      </c>
    </row>
    <row r="131" spans="1:10" ht="49.5">
      <c r="A131" s="89"/>
      <c r="B131" s="90" t="s">
        <v>166</v>
      </c>
      <c r="C131" s="91">
        <v>992</v>
      </c>
      <c r="D131" s="92">
        <v>11</v>
      </c>
      <c r="E131" s="92" t="s">
        <v>65</v>
      </c>
      <c r="F131" s="91" t="s">
        <v>167</v>
      </c>
      <c r="G131" s="91"/>
      <c r="H131" s="93">
        <f t="shared" si="6"/>
        <v>2144.9</v>
      </c>
      <c r="I131" s="93">
        <f t="shared" si="6"/>
        <v>2140.9</v>
      </c>
      <c r="J131" s="11">
        <f t="shared" si="5"/>
        <v>99.81351111939951</v>
      </c>
    </row>
    <row r="132" spans="1:10" ht="66">
      <c r="A132" s="89"/>
      <c r="B132" s="90" t="s">
        <v>78</v>
      </c>
      <c r="C132" s="91">
        <v>992</v>
      </c>
      <c r="D132" s="92">
        <v>11</v>
      </c>
      <c r="E132" s="92" t="s">
        <v>65</v>
      </c>
      <c r="F132" s="91" t="s">
        <v>168</v>
      </c>
      <c r="G132" s="91"/>
      <c r="H132" s="93">
        <f t="shared" si="6"/>
        <v>2144.9</v>
      </c>
      <c r="I132" s="93">
        <f t="shared" si="6"/>
        <v>2140.9</v>
      </c>
      <c r="J132" s="11">
        <f aca="true" t="shared" si="7" ref="J132:J141">I132/H132*100</f>
        <v>99.81351111939951</v>
      </c>
    </row>
    <row r="133" spans="1:10" ht="61.5" customHeight="1">
      <c r="A133" s="89"/>
      <c r="B133" s="90" t="s">
        <v>54</v>
      </c>
      <c r="C133" s="91">
        <v>992</v>
      </c>
      <c r="D133" s="92">
        <v>11</v>
      </c>
      <c r="E133" s="92" t="s">
        <v>65</v>
      </c>
      <c r="F133" s="91" t="s">
        <v>168</v>
      </c>
      <c r="G133" s="91">
        <v>600</v>
      </c>
      <c r="H133" s="93">
        <v>2144.9</v>
      </c>
      <c r="I133" s="93">
        <v>2140.9</v>
      </c>
      <c r="J133" s="11">
        <f t="shared" si="7"/>
        <v>99.81351111939951</v>
      </c>
    </row>
    <row r="134" spans="1:10" ht="18.75">
      <c r="A134" s="94">
        <v>10</v>
      </c>
      <c r="B134" s="100" t="s">
        <v>62</v>
      </c>
      <c r="C134" s="96">
        <v>992</v>
      </c>
      <c r="D134" s="97">
        <v>12</v>
      </c>
      <c r="E134" s="97" t="s">
        <v>70</v>
      </c>
      <c r="F134" s="91"/>
      <c r="G134" s="96"/>
      <c r="H134" s="98">
        <f aca="true" t="shared" si="8" ref="H134:I136">H135</f>
        <v>45</v>
      </c>
      <c r="I134" s="98">
        <f t="shared" si="8"/>
        <v>44.8</v>
      </c>
      <c r="J134" s="11">
        <f t="shared" si="7"/>
        <v>99.55555555555556</v>
      </c>
    </row>
    <row r="135" spans="1:10" ht="33.75" customHeight="1">
      <c r="A135" s="89"/>
      <c r="B135" s="90" t="s">
        <v>63</v>
      </c>
      <c r="C135" s="91">
        <v>992</v>
      </c>
      <c r="D135" s="92">
        <v>12</v>
      </c>
      <c r="E135" s="92" t="s">
        <v>67</v>
      </c>
      <c r="F135" s="91"/>
      <c r="G135" s="91"/>
      <c r="H135" s="93">
        <f t="shared" si="8"/>
        <v>45</v>
      </c>
      <c r="I135" s="93">
        <f t="shared" si="8"/>
        <v>44.8</v>
      </c>
      <c r="J135" s="11">
        <f t="shared" si="7"/>
        <v>99.55555555555556</v>
      </c>
    </row>
    <row r="136" spans="1:10" ht="66">
      <c r="A136" s="89"/>
      <c r="B136" s="90" t="s">
        <v>169</v>
      </c>
      <c r="C136" s="91">
        <v>992</v>
      </c>
      <c r="D136" s="92">
        <v>12</v>
      </c>
      <c r="E136" s="92" t="s">
        <v>67</v>
      </c>
      <c r="F136" s="91" t="s">
        <v>165</v>
      </c>
      <c r="G136" s="91"/>
      <c r="H136" s="93">
        <f t="shared" si="8"/>
        <v>45</v>
      </c>
      <c r="I136" s="93">
        <f t="shared" si="8"/>
        <v>44.8</v>
      </c>
      <c r="J136" s="11">
        <f t="shared" si="7"/>
        <v>99.55555555555556</v>
      </c>
    </row>
    <row r="137" spans="1:10" ht="33">
      <c r="A137" s="89"/>
      <c r="B137" s="90" t="s">
        <v>23</v>
      </c>
      <c r="C137" s="91">
        <v>992</v>
      </c>
      <c r="D137" s="92">
        <v>12</v>
      </c>
      <c r="E137" s="92" t="s">
        <v>67</v>
      </c>
      <c r="F137" s="91" t="s">
        <v>165</v>
      </c>
      <c r="G137" s="91">
        <v>200</v>
      </c>
      <c r="H137" s="93">
        <v>45</v>
      </c>
      <c r="I137" s="93">
        <v>44.8</v>
      </c>
      <c r="J137" s="11">
        <f t="shared" si="7"/>
        <v>99.55555555555556</v>
      </c>
    </row>
    <row r="138" spans="1:10" ht="33">
      <c r="A138" s="95">
        <v>11</v>
      </c>
      <c r="B138" s="100" t="s">
        <v>207</v>
      </c>
      <c r="C138" s="96">
        <v>992</v>
      </c>
      <c r="D138" s="97">
        <v>13</v>
      </c>
      <c r="E138" s="97" t="s">
        <v>64</v>
      </c>
      <c r="F138" s="96"/>
      <c r="G138" s="96"/>
      <c r="H138" s="98">
        <f aca="true" t="shared" si="9" ref="H138:I140">H139</f>
        <v>73</v>
      </c>
      <c r="I138" s="98">
        <f t="shared" si="9"/>
        <v>72.8</v>
      </c>
      <c r="J138" s="11">
        <f t="shared" si="7"/>
        <v>99.72602739726028</v>
      </c>
    </row>
    <row r="139" spans="1:10" ht="18.75">
      <c r="A139" s="101"/>
      <c r="B139" s="90" t="s">
        <v>208</v>
      </c>
      <c r="C139" s="91">
        <v>992</v>
      </c>
      <c r="D139" s="92">
        <v>13</v>
      </c>
      <c r="E139" s="92" t="s">
        <v>64</v>
      </c>
      <c r="F139" s="91" t="s">
        <v>209</v>
      </c>
      <c r="G139" s="101"/>
      <c r="H139" s="93">
        <f t="shared" si="9"/>
        <v>73</v>
      </c>
      <c r="I139" s="93">
        <f t="shared" si="9"/>
        <v>72.8</v>
      </c>
      <c r="J139" s="11">
        <f t="shared" si="7"/>
        <v>99.72602739726028</v>
      </c>
    </row>
    <row r="140" spans="1:10" ht="33">
      <c r="A140" s="89"/>
      <c r="B140" s="90" t="s">
        <v>210</v>
      </c>
      <c r="C140" s="91">
        <v>992</v>
      </c>
      <c r="D140" s="92">
        <v>13</v>
      </c>
      <c r="E140" s="92" t="s">
        <v>64</v>
      </c>
      <c r="F140" s="91" t="s">
        <v>211</v>
      </c>
      <c r="G140" s="91"/>
      <c r="H140" s="93">
        <f t="shared" si="9"/>
        <v>73</v>
      </c>
      <c r="I140" s="93">
        <f t="shared" si="9"/>
        <v>72.8</v>
      </c>
      <c r="J140" s="11">
        <f t="shared" si="7"/>
        <v>99.72602739726028</v>
      </c>
    </row>
    <row r="141" spans="1:10" ht="33">
      <c r="A141" s="89"/>
      <c r="B141" s="90" t="s">
        <v>207</v>
      </c>
      <c r="C141" s="91">
        <v>992</v>
      </c>
      <c r="D141" s="92">
        <v>13</v>
      </c>
      <c r="E141" s="92" t="s">
        <v>64</v>
      </c>
      <c r="F141" s="91" t="s">
        <v>211</v>
      </c>
      <c r="G141" s="91">
        <v>730</v>
      </c>
      <c r="H141" s="93">
        <v>73</v>
      </c>
      <c r="I141" s="93">
        <v>72.8</v>
      </c>
      <c r="J141" s="11">
        <f t="shared" si="7"/>
        <v>99.72602739726028</v>
      </c>
    </row>
    <row r="143" spans="1:10" s="21" customFormat="1" ht="57.75" customHeight="1">
      <c r="A143" s="112" t="s">
        <v>3</v>
      </c>
      <c r="B143" s="112"/>
      <c r="C143" s="17"/>
      <c r="D143" s="17"/>
      <c r="E143" s="17"/>
      <c r="F143" s="17"/>
      <c r="G143" s="113" t="s">
        <v>79</v>
      </c>
      <c r="H143" s="113"/>
      <c r="I143" s="113"/>
      <c r="J143" s="113"/>
    </row>
  </sheetData>
  <sheetProtection/>
  <mergeCells count="8">
    <mergeCell ref="A143:B143"/>
    <mergeCell ref="G143:J143"/>
    <mergeCell ref="D1:F1"/>
    <mergeCell ref="D2:F2"/>
    <mergeCell ref="A3:J3"/>
    <mergeCell ref="F4:J4"/>
    <mergeCell ref="H1:J1"/>
    <mergeCell ref="H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Admin01</cp:lastModifiedBy>
  <cp:lastPrinted>2022-09-19T05:55:38Z</cp:lastPrinted>
  <dcterms:created xsi:type="dcterms:W3CDTF">2017-03-09T11:02:11Z</dcterms:created>
  <dcterms:modified xsi:type="dcterms:W3CDTF">2022-09-19T05:55:42Z</dcterms:modified>
  <cp:category/>
  <cp:version/>
  <cp:contentType/>
  <cp:contentStatus/>
</cp:coreProperties>
</file>